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23 - Generation weighted Reference Node/7. Workgroup Consultation/1. Workgroup Consultation Responses/Non Confidential/"/>
    </mc:Choice>
  </mc:AlternateContent>
  <xr:revisionPtr revIDLastSave="9" documentId="8_{430498E4-66F8-4469-89E1-674F4D3F7688}" xr6:coauthVersionLast="47" xr6:coauthVersionMax="47" xr10:uidLastSave="{E35A0197-536A-451B-B9BD-55E46D201309}"/>
  <bookViews>
    <workbookView xWindow="28680" yWindow="-120" windowWidth="29040" windowHeight="15840" xr2:uid="{FA024DCF-777D-4BF5-B164-23C99ECEA61E}"/>
  </bookViews>
  <sheets>
    <sheet name="Data input" sheetId="1" r:id="rId1"/>
    <sheet name="Data analysis" sheetId="2" state="hidden" r:id="rId2"/>
  </sheets>
  <definedNames>
    <definedName name="_xlnm._FilterDatabase" localSheetId="0" hidden="1">'Data input'!$A$6:$O$11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2" l="1"/>
  <c r="H26" i="2"/>
  <c r="J26" i="2"/>
  <c r="B19" i="2"/>
  <c r="G19" i="2"/>
  <c r="F19" i="2"/>
  <c r="J25" i="2"/>
  <c r="I25" i="2"/>
  <c r="H25" i="2"/>
  <c r="B15" i="2"/>
  <c r="B14" i="2"/>
  <c r="B13" i="2"/>
  <c r="B12" i="2"/>
  <c r="B11" i="2"/>
  <c r="B10" i="2"/>
  <c r="B9" i="2"/>
  <c r="B8" i="2"/>
  <c r="B7" i="2"/>
  <c r="B6" i="2"/>
  <c r="B5" i="2"/>
  <c r="B4" i="2"/>
  <c r="J24" i="2"/>
  <c r="I24" i="2"/>
  <c r="H24" i="2"/>
  <c r="E19" i="2"/>
  <c r="D19" i="2"/>
  <c r="C19" i="2"/>
  <c r="C27" i="2"/>
  <c r="D27" i="2"/>
  <c r="E27" i="2"/>
  <c r="F27" i="2"/>
  <c r="G27" i="2"/>
  <c r="H27" i="2"/>
  <c r="I27" i="2"/>
  <c r="J27" i="2"/>
  <c r="B27" i="2"/>
  <c r="C26" i="2"/>
  <c r="D26" i="2"/>
  <c r="E26" i="2"/>
  <c r="F26" i="2"/>
  <c r="G26" i="2"/>
  <c r="B26" i="2"/>
  <c r="C25" i="2"/>
  <c r="D25" i="2"/>
  <c r="E25" i="2"/>
  <c r="F25" i="2"/>
  <c r="G25" i="2"/>
  <c r="B25" i="2"/>
  <c r="C24" i="2"/>
  <c r="D24" i="2"/>
  <c r="E24" i="2"/>
  <c r="F24" i="2"/>
  <c r="G24" i="2"/>
  <c r="B24" i="2"/>
  <c r="B1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tc={EE63C9BF-1262-4FF5-9357-ADE16DDE1149}</author>
  </authors>
  <commentList>
    <comment ref="A18" authorId="0" shapeId="0" xr:uid="{EE63C9BF-1262-4FF5-9357-ADE16DDE1149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 depending on AO formating</t>
      </text>
    </comment>
  </commentList>
</comments>
</file>

<file path=xl/sharedStrings.xml><?xml version="1.0" encoding="utf-8"?>
<sst xmlns="http://schemas.openxmlformats.org/spreadsheetml/2006/main" count="299" uniqueCount="153">
  <si>
    <t>Workgroup Consultation Responses Summary</t>
  </si>
  <si>
    <t>CMP423: Generation Weighted Reference Node</t>
  </si>
  <si>
    <t>Consultation date: 29 May 2025 - 20 June 2025</t>
  </si>
  <si>
    <t>Respondent Details</t>
  </si>
  <si>
    <t>Standard Consultation Questions</t>
  </si>
  <si>
    <t>Specific Consultation Questions</t>
  </si>
  <si>
    <t>Themes</t>
  </si>
  <si>
    <t>Response Number</t>
  </si>
  <si>
    <t>Organisation</t>
  </si>
  <si>
    <t>Name</t>
  </si>
  <si>
    <t>Organisation type</t>
  </si>
  <si>
    <t xml:space="preserve">Q1 - Mark the Objectives which you believe the original solution better facilitates: </t>
  </si>
  <si>
    <t>Q2 - Do you support the proposed implementation approach?</t>
  </si>
  <si>
    <t xml:space="preserve">Q3 - Do you have any other comments? </t>
  </si>
  <si>
    <t>Q4 - Any alternatives?</t>
  </si>
  <si>
    <t>Q5 - Does the draft legal text satisfy the intent of the modification?</t>
  </si>
  <si>
    <t>Q6 - Do you agree with  the modification does not impact the EBR?</t>
  </si>
  <si>
    <t xml:space="preserve">Q7 - Is it beneficial that the modification would largely reinstate the gradient of locational Demand charges? </t>
  </si>
  <si>
    <t xml:space="preserve">Q8 - Any comments on the change in revenue collection proportions between generation and Demand? </t>
  </si>
  <si>
    <t xml:space="preserve">Q9 - Any comments on the interactions between CMP423 with other modifications, including CMP432, CMP440, CMP442 and CMP444? </t>
  </si>
  <si>
    <t>Q10 - Any comments on whether the assumption that a change in generation will displace generation elsewhere is appropriate both now and, in the future, and how this applies or is relevant to the modification?</t>
  </si>
  <si>
    <t>Key points</t>
  </si>
  <si>
    <t>Northland Power</t>
  </si>
  <si>
    <t>Als Scrope</t>
  </si>
  <si>
    <t>Generator</t>
  </si>
  <si>
    <t xml:space="preserve">d) e) f)
</t>
  </si>
  <si>
    <t>Yes</t>
  </si>
  <si>
    <t>No</t>
  </si>
  <si>
    <t>No response</t>
  </si>
  <si>
    <t>Supportive of the implementation date to give time to make the necessary changes to Section 14 of the CUSC.</t>
  </si>
  <si>
    <t>Support the solution as better represents how system balancing is undertaken in practice and places UK Generators in a fairer position in the EU.</t>
  </si>
  <si>
    <t>The current methodology is seen as distorting charges, with this distortion expected to worsen over time.</t>
  </si>
  <si>
    <t>Supportive of both CMP423 and CMP432 modifications as they correct flaws in the current methodology.</t>
  </si>
  <si>
    <t>System generation scaling should follow the principle of being balanced by other Generators, not by adjusting Demand.</t>
  </si>
  <si>
    <t>ScottishPower Renewables</t>
  </si>
  <si>
    <t>Ryan Ward</t>
  </si>
  <si>
    <t>Generator/Storage</t>
  </si>
  <si>
    <t xml:space="preserve">d) e)
</t>
  </si>
  <si>
    <t>Supportive as it aims to deliver more effective competition through cost-reflective price signals for both generation and demand.</t>
  </si>
  <si>
    <t>The proposal would reduce market distortions for generators and increase compliance with EU regulation 838/2010.</t>
  </si>
  <si>
    <t>Adoption of a generator-weighted reference node aligns with existing standards and planning processes.</t>
  </si>
  <si>
    <t>CMP423 should be implemented alongside CMP440 to strengthen locational signals for both demand and generation.</t>
  </si>
  <si>
    <t>Beneficial for the industry if updated projections and sensitivities, ideally extending to 2035, were shared to support a more comprehensive assessment.</t>
  </si>
  <si>
    <t>West of Orkney Wind Farm</t>
  </si>
  <si>
    <t>Alan Kelly</t>
  </si>
  <si>
    <t>d) e) f)</t>
  </si>
  <si>
    <t>Supportive as lowers generator prices and mitigates tariff changes caused by the Targeted Charging Review, improving competition.</t>
  </si>
  <si>
    <t>Supportive because it reduces dependency on the adjustment tariff, making tariffs more cost reflective.</t>
  </si>
  <si>
    <t>Generation weighted reference node better models the transition to a low carbon GB transmission system.</t>
  </si>
  <si>
    <t>Reduction in generation revenue collection results in lower CfD strike prices, benefiting consumers with reduced costs.</t>
  </si>
  <si>
    <t>Interactions between CMP444, CMP423, and CMP432 compound benefits, leading to more predictability, less volatility, and overall lower TNUoS charges.</t>
  </si>
  <si>
    <t>EDF</t>
  </si>
  <si>
    <t>Binoy Dharsi</t>
  </si>
  <si>
    <t>Generator/Supplier</t>
  </si>
  <si>
    <t>Improves the international competitiveness of GB generators and levels the playing field against small distribution-connected generators.</t>
  </si>
  <si>
    <t>Most of TNUoS is recovered through demand, and shifting more revenue into demand is considered a more efficient recovery method.</t>
  </si>
  <si>
    <t>CMP444 does not reflect the change in generation revenue collection associated with the solution identified in CMP423.</t>
  </si>
  <si>
    <t>CMP423 and CMP440 achieve similar outcomes to each other for demand customers.</t>
  </si>
  <si>
    <t>Research Relay Ltd</t>
  </si>
  <si>
    <t>Dennis Gowland</t>
  </si>
  <si>
    <t>Other</t>
  </si>
  <si>
    <t>The move of the reference node used in the transport and tariff model Northwards is reflective of how the transmission system is now being designed and built.</t>
  </si>
  <si>
    <t>In northern zones (1-4), tariff reductions are modest and within caps, except CMP432 results in higher tariffs.</t>
  </si>
  <si>
    <t>In central zones (5-14), CMP444 and WACM proposals have minimal impact compared to CMP423.</t>
  </si>
  <si>
    <t>In southern zones (15-27), CMP423 allows for larger credits, with CMP444 preventing charges from breaching the floor.</t>
  </si>
  <si>
    <t xml:space="preserve">Generation change is more likely to displace generation especially as renewable generation becomes a greater part of the generation mix. </t>
  </si>
  <si>
    <t>Bute Energy</t>
  </si>
  <si>
    <t>Jamie Druitt</t>
  </si>
  <si>
    <t>d) e)</t>
  </si>
  <si>
    <t>Positively advances Applicable CUSC Objectives, particularly in competition and cost reflectivity.</t>
  </si>
  <si>
    <t>Intuitively and reflective of system operation compared to the current demand-weighted approach.</t>
  </si>
  <si>
    <t>For this proposal's benefits to be realised, it must be assessed alongside other modifications, notably CMP444.</t>
  </si>
  <si>
    <t>Enduring solution to TNUoS challenges lies in broader strategic reviews like REMA and long-term TNUoS reform</t>
  </si>
  <si>
    <t>While certain interactions of CMP423 are potentially constructive, the potential combined impact with CMP444 and CMP432 is a key concern.</t>
  </si>
  <si>
    <t>Ørsted</t>
  </si>
  <si>
    <t>Chiamaka Nwajagu</t>
  </si>
  <si>
    <t>Supportive as ensures that charges accurately reflect the incremental transmission system costs or benefits driven by a user's decisions.</t>
  </si>
  <si>
    <t>Reduces average Generator Wider TNUoS charges, enhancing competition and minimises competitive distortions for transmission-connected generation.</t>
  </si>
  <si>
    <t>Should be implemented independently of CMP444 to avoid increased distortions among generators and preserve cost reflectivity.</t>
  </si>
  <si>
    <t>Implementing CMP423 alone results in significant consumer savings while avoiding the highly distortive amendments proposed in CMP444.</t>
  </si>
  <si>
    <t>Further analysis is needed to assess the practicality of interdependency between generation changes, considering the diverse range of renewable energy sources.</t>
  </si>
  <si>
    <t>RWE Offshore</t>
  </si>
  <si>
    <t>Tom Steward</t>
  </si>
  <si>
    <t xml:space="preserve">Supportive as the benefits to locational demand signals facilitate greater competition between generation and demand. </t>
  </si>
  <si>
    <t>Supportive as the benefits to locational demand signals better reflect the underlying costs of the system.</t>
  </si>
  <si>
    <t>This modification proposal is complimentary to the proposal CMP440.</t>
  </si>
  <si>
    <t>If approved, it would be necessary to recalculate the floor in CMP444.</t>
  </si>
  <si>
    <t>Buchan Offshore Wind</t>
  </si>
  <si>
    <t>Craig Duffy</t>
  </si>
  <si>
    <t>d) e) f) h)</t>
  </si>
  <si>
    <t>Supportive as the proposal reduces tariff differentials between North and South GB, promoting even competition among generators.</t>
  </si>
  <si>
    <t>Supportive as it ensures that the charging methodology more accurately reflects the costs incurred by transmission licensees.</t>
  </si>
  <si>
    <t>Supportive as it results in lower levels of adjustment, promoting efficiency in the system charging methodology.</t>
  </si>
  <si>
    <t>The cap and floor should be amended to reflect the outcome of CMP423 to avoid using tariffs based on flawed methodology.</t>
  </si>
  <si>
    <t>NESO</t>
  </si>
  <si>
    <t>Niall Coyle</t>
  </si>
  <si>
    <t>System Operator</t>
  </si>
  <si>
    <t>None</t>
  </si>
  <si>
    <t>Unsupportive as the proposal may not increase cost-reflectivity of TNUoS charges, especially with significant future electricity demand growth.</t>
  </si>
  <si>
    <t>Reinstating demand charges in Northern GB can be better achieved by addressing the floor directly, rather than changing the reference node.</t>
  </si>
  <si>
    <t>Changing the reference node would increase revenue recovery from demand by over £300m per annum, potentially exacerbating cost pressures on consumers.</t>
  </si>
  <si>
    <t>CMP440 would more efficiently address the floor on demand TNUoS charges than CMP423.</t>
  </si>
  <si>
    <t>Significant growth in electricity demand is expected, suggesting a demand-weighted reference node is more cost-reflective of the expanding electricity system.</t>
  </si>
  <si>
    <t>SSE</t>
  </si>
  <si>
    <t>John Tindal</t>
  </si>
  <si>
    <t>d) e) f) g)</t>
  </si>
  <si>
    <t>Improved competition: Reduces competitive disadvantage for GB Generators and better allocation of risks between generators at different locations.</t>
  </si>
  <si>
    <t>Cost reflectivity: A generation-weighted reference node better reflects the drivers of network investment and changes in system response.</t>
  </si>
  <si>
    <t>Facilitates effective competition: Enhances competition between demand customers, demand side response, and behind-the-meter generation versus grid-connected generation.</t>
  </si>
  <si>
    <t>Supports economic growth: Reducing TNUoS network charges for GB generators promotes economic growth and international competitiveness.</t>
  </si>
  <si>
    <t>Regulatory compliance: Aligns with UK and European regulations by keeping generator transmission charges within the specified range.</t>
  </si>
  <si>
    <t xml:space="preserve">ESB Generation &amp; Trading </t>
  </si>
  <si>
    <t>Tony Dicicco</t>
  </si>
  <si>
    <t>Supportive as the proposal promotes competition and makes charges more cost-reflective.</t>
  </si>
  <si>
    <t>Supportive of the implementation date to allow changes to CUSC Section 14 and to provide CfD bidders better certainity of TNUoS charges.</t>
  </si>
  <si>
    <t>NESO analysis indicates CMP423 alone may not sufficiently reduce charges for northern Generators; CMP444 may also be needed.</t>
  </si>
  <si>
    <t>Ofgem’s TCR decision increased Generator charges; CMP423 would help mitigate this impact.</t>
  </si>
  <si>
    <t>Interactions of CMP423 with other modifications like CMP444 need holistic consideration to avoid inefficient outcomes.</t>
  </si>
  <si>
    <t>Galileo Empower</t>
  </si>
  <si>
    <t>Colin Williams</t>
  </si>
  <si>
    <t>Supportive as aligning tariffs with network expansion can reduce regional price differences and promote fair competition.</t>
  </si>
  <si>
    <t>Supportive as the proposal makes the charging methodology more consistent with actual network costs incurred.</t>
  </si>
  <si>
    <t>Supportive as lower tariff adjustments result in a more efficient system charging methodology.</t>
  </si>
  <si>
    <t>The cap and floor should be amended to reflect CMP423 outcomes to avoid flawed tariff setting.</t>
  </si>
  <si>
    <t>Centrica</t>
  </si>
  <si>
    <t>Gregory Edwards</t>
  </si>
  <si>
    <t>Supplier</t>
  </si>
  <si>
    <t>Unsupportive as the Proposal may create conflicting locational and operational price signals.</t>
  </si>
  <si>
    <t>Unsupportive as the increase in Transmission Use of System (TNUoS) revenue from Demand has not been justified.</t>
  </si>
  <si>
    <t>Assuming Generation will scale to Demand does not align with other industry initiatives.</t>
  </si>
  <si>
    <t>Changing the reference node is not necessarily the best way to address the zero-price floor issue.</t>
  </si>
  <si>
    <t>The Proposal's impact on the gradient of locational Demand charges and the proportion of TNUoS revenue from Demand requires further examination.</t>
  </si>
  <si>
    <r>
      <rPr>
        <u/>
        <sz val="11"/>
        <color rgb="FFFF0000"/>
        <rFont val="Poppins"/>
        <scheme val="minor"/>
      </rPr>
      <t xml:space="preserve">This will automatically update from the Data input page
</t>
    </r>
    <r>
      <rPr>
        <sz val="11"/>
        <color rgb="FFFF0000"/>
        <rFont val="Poppins"/>
        <scheme val="minor"/>
      </rPr>
      <t xml:space="preserve">
You will need to make sure that all the specific questions are listed</t>
    </r>
  </si>
  <si>
    <t>Count of Industry parties</t>
  </si>
  <si>
    <t>Consumer body</t>
  </si>
  <si>
    <t>Demand</t>
  </si>
  <si>
    <t>Distribution Network Operator</t>
  </si>
  <si>
    <t>Industry Body</t>
  </si>
  <si>
    <t>Interconnector</t>
  </si>
  <si>
    <t>Storage</t>
  </si>
  <si>
    <t>Transmission Owner</t>
  </si>
  <si>
    <t>Virtual Lead Party</t>
  </si>
  <si>
    <t>Total</t>
  </si>
  <si>
    <t>Question 1</t>
  </si>
  <si>
    <t>d</t>
  </si>
  <si>
    <t>e</t>
  </si>
  <si>
    <t>f</t>
  </si>
  <si>
    <t>g</t>
  </si>
  <si>
    <t>h</t>
  </si>
  <si>
    <t>Original</t>
  </si>
  <si>
    <t>On whether the assumption that a change in generation will displace generation elsewhere is appropriate both now and, in the future; Assumes that a change in generation will displace generation elsewhere, aligning with the Clean Power 2030 Action Plan and SSEP.</t>
  </si>
  <si>
    <t>On whether the assumption that a change in generation will displace generation elsewhere is appropriate both now and, in the future; A  belief that new generation has the potential to displace generation in other locations.</t>
  </si>
  <si>
    <t>On whether the assumption that a change in generation will displace generation elsewhere is appropriate both now and, in the future; The implementation of CMP434 and CMP435 limits the capacity of generation technologies connecting to the network.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</si>
</sst>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Poppins"/>
      <family val="2"/>
      <scheme val="minor"/>
    </font>
    <font>
      <sz val="11"/>
      <color rgb="FF000000"/>
      <name val="Poppins"/>
      <family val="2"/>
      <scheme val="minor"/>
    </font>
    <font>
      <b/>
      <sz val="20"/>
      <color theme="4"/>
      <name val="Poppins"/>
      <family val="2"/>
      <scheme val="minor"/>
    </font>
    <font>
      <b/>
      <sz val="22"/>
      <color theme="4"/>
      <name val="Poppins"/>
      <family val="2"/>
      <scheme val="minor"/>
    </font>
    <font>
      <sz val="22"/>
      <color theme="1"/>
      <name val="Poppins"/>
      <family val="2"/>
      <scheme val="minor"/>
    </font>
    <font>
      <b/>
      <sz val="12"/>
      <color theme="0"/>
      <name val="Poppins"/>
      <family val="2"/>
      <scheme val="minor"/>
    </font>
    <font>
      <b/>
      <sz val="12"/>
      <name val="Poppins"/>
      <family val="2"/>
      <scheme val="minor"/>
    </font>
    <font>
      <sz val="8"/>
      <name val="Poppins"/>
      <family val="2"/>
      <scheme val="minor"/>
    </font>
    <font>
      <sz val="11"/>
      <color rgb="FFFF0000"/>
      <name val="Poppins"/>
      <scheme val="minor"/>
    </font>
    <font>
      <u/>
      <sz val="11"/>
      <color rgb="FFFF0000"/>
      <name val="Poppins"/>
      <scheme val="minor"/>
    </font>
    <font>
      <sz val="11"/>
      <color theme="1"/>
      <name val="Poppins"/>
      <scheme val="minor"/>
    </font>
    <font>
      <sz val="12"/>
      <name val="Poppins"/>
      <scheme val="minor"/>
    </font>
    <font>
      <sz val="9"/>
      <color theme="1"/>
      <name val="Poppins"/>
      <scheme val="minor"/>
    </font>
    <font>
      <b/>
      <sz val="11"/>
      <color theme="1"/>
      <name val="Poppins"/>
      <scheme val="minor"/>
    </font>
    <font>
      <b/>
      <sz val="12"/>
      <color theme="0"/>
      <name val="Poppins"/>
      <scheme val="minor"/>
    </font>
    <font>
      <b/>
      <sz val="12"/>
      <color theme="1"/>
      <name val="Poppins"/>
      <scheme val="minor"/>
    </font>
    <font>
      <sz val="11"/>
      <color theme="1"/>
      <name val="Aptos"/>
      <family val="2"/>
    </font>
    <font>
      <sz val="11"/>
      <color theme="1"/>
      <name val="Aptos"/>
    </font>
    <font>
      <sz val="11"/>
      <color theme="1"/>
      <name val="Poppins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top"/>
    </xf>
    <xf numFmtId="0" fontId="6" fillId="2" borderId="0" xfId="0" applyFont="1" applyFill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8" fillId="4" borderId="0" xfId="0" applyFont="1" applyFill="1" applyAlignment="1">
      <alignment wrapText="1"/>
    </xf>
    <xf numFmtId="0" fontId="15" fillId="0" borderId="0" xfId="0" applyFont="1"/>
    <xf numFmtId="0" fontId="0" fillId="2" borderId="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0" fontId="0" fillId="2" borderId="26" xfId="0" applyFill="1" applyBorder="1" applyAlignment="1">
      <alignment horizontal="left" vertical="top" wrapText="1"/>
    </xf>
    <xf numFmtId="0" fontId="16" fillId="0" borderId="26" xfId="0" applyFont="1" applyBorder="1"/>
    <xf numFmtId="0" fontId="16" fillId="0" borderId="26" xfId="0" applyFont="1" applyBorder="1" applyAlignment="1">
      <alignment vertical="center"/>
    </xf>
    <xf numFmtId="0" fontId="16" fillId="0" borderId="28" xfId="0" applyFont="1" applyBorder="1"/>
    <xf numFmtId="0" fontId="5" fillId="3" borderId="12" xfId="0" applyFont="1" applyFill="1" applyBorder="1" applyAlignment="1">
      <alignment horizontal="left" wrapText="1"/>
    </xf>
    <xf numFmtId="0" fontId="14" fillId="3" borderId="12" xfId="0" applyFont="1" applyFill="1" applyBorder="1" applyAlignment="1">
      <alignment horizontal="left" wrapText="1"/>
    </xf>
    <xf numFmtId="0" fontId="5" fillId="3" borderId="12" xfId="0" applyFont="1" applyFill="1" applyBorder="1" applyAlignment="1">
      <alignment horizontal="left"/>
    </xf>
    <xf numFmtId="0" fontId="0" fillId="2" borderId="29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0" fillId="0" borderId="30" xfId="0" applyBorder="1"/>
    <xf numFmtId="0" fontId="0" fillId="2" borderId="32" xfId="0" applyFill="1" applyBorder="1" applyAlignment="1">
      <alignment horizontal="left" vertical="top" wrapText="1"/>
    </xf>
    <xf numFmtId="0" fontId="16" fillId="0" borderId="16" xfId="0" applyFont="1" applyBorder="1"/>
    <xf numFmtId="0" fontId="17" fillId="0" borderId="31" xfId="0" applyFont="1" applyBorder="1" applyAlignment="1">
      <alignment vertical="center"/>
    </xf>
    <xf numFmtId="0" fontId="0" fillId="2" borderId="28" xfId="0" applyFill="1" applyBorder="1" applyAlignment="1">
      <alignment wrapText="1"/>
    </xf>
    <xf numFmtId="0" fontId="18" fillId="0" borderId="26" xfId="0" applyFont="1" applyBorder="1" applyAlignment="1">
      <alignment vertical="center"/>
    </xf>
    <xf numFmtId="0" fontId="18" fillId="0" borderId="28" xfId="0" applyFont="1" applyBorder="1" applyAlignment="1">
      <alignment vertical="center"/>
    </xf>
    <xf numFmtId="0" fontId="0" fillId="2" borderId="14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20" xfId="0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0" fontId="1" fillId="2" borderId="1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0" fillId="2" borderId="23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top" wrapText="1"/>
    </xf>
    <xf numFmtId="0" fontId="0" fillId="2" borderId="25" xfId="0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uidance" id="{5D61FD78-B54B-413B-905A-E774BE71DE1B}" userId="Guidance" providerId="None"/>
</personList>
</file>

<file path=xl/theme/theme1.xml><?xml version="1.0" encoding="utf-8"?>
<a:theme xmlns:a="http://schemas.openxmlformats.org/drawingml/2006/main" name="NESO Poppins">
  <a:themeElements>
    <a:clrScheme name="NESO II">
      <a:dk1>
        <a:sysClr val="windowText" lastClr="000000"/>
      </a:dk1>
      <a:lt1>
        <a:sysClr val="window" lastClr="FFFFFF"/>
      </a:lt1>
      <a:dk2>
        <a:srgbClr val="3F0731"/>
      </a:dk2>
      <a:lt2>
        <a:srgbClr val="070E40"/>
      </a:lt2>
      <a:accent1>
        <a:srgbClr val="3F0731"/>
      </a:accent1>
      <a:accent2>
        <a:srgbClr val="7A3864"/>
      </a:accent2>
      <a:accent3>
        <a:srgbClr val="FF00FF"/>
      </a:accent3>
      <a:accent4>
        <a:srgbClr val="070E40"/>
      </a:accent4>
      <a:accent5>
        <a:srgbClr val="385B16"/>
      </a:accent5>
      <a:accent6>
        <a:srgbClr val="B0322B"/>
      </a:accent6>
      <a:hlink>
        <a:srgbClr val="2CB9FF"/>
      </a:hlink>
      <a:folHlink>
        <a:srgbClr val="3F87AA"/>
      </a:folHlink>
    </a:clrScheme>
    <a:fontScheme name="Custom 1">
      <a:majorFont>
        <a:latin typeface="Poppins"/>
        <a:ea typeface=""/>
        <a:cs typeface=""/>
      </a:majorFont>
      <a:minorFont>
        <a:latin typeface="Poppi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NESO Poppins" id="{6025E0BC-540C-4BDB-B982-44E1699F1C59}" vid="{BA9619D0-E32B-4303-9E5E-ADF8A79F9582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8" dT="2025-04-25T13:16:27.23" personId="{5D61FD78-B54B-413B-905A-E774BE71DE1B}" id="{EE63C9BF-1262-4FF5-9357-ADE16DDE1149}">
    <text>Update depending on AO formating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7AB6C-877C-4568-A324-F54E9F02C6DE}">
  <dimension ref="A1:Q76"/>
  <sheetViews>
    <sheetView tabSelected="1" zoomScale="60" zoomScaleNormal="60" workbookViewId="0">
      <selection activeCell="I4" sqref="I4"/>
    </sheetView>
  </sheetViews>
  <sheetFormatPr defaultColWidth="9.0703125" defaultRowHeight="21.5" x14ac:dyDescent="0.9"/>
  <cols>
    <col min="1" max="1" width="11.0703125" style="5" customWidth="1"/>
    <col min="2" max="4" width="17.0703125" style="5" customWidth="1"/>
    <col min="5" max="5" width="17.28515625" style="5" customWidth="1"/>
    <col min="6" max="14" width="17.0703125" style="5" customWidth="1"/>
    <col min="15" max="15" width="118" style="6" customWidth="1"/>
    <col min="16" max="16384" width="9.0703125" style="6"/>
  </cols>
  <sheetData>
    <row r="1" spans="1:17" s="3" customFormat="1" ht="42.5" x14ac:dyDescent="1.75">
      <c r="A1" s="1" t="s">
        <v>0</v>
      </c>
      <c r="B1" s="2"/>
      <c r="C1" s="2"/>
      <c r="D1" s="2"/>
    </row>
    <row r="2" spans="1:17" s="3" customFormat="1" ht="42.5" x14ac:dyDescent="1.75">
      <c r="A2" s="1" t="s">
        <v>1</v>
      </c>
      <c r="B2" s="2"/>
      <c r="C2" s="2"/>
      <c r="D2" s="2"/>
    </row>
    <row r="3" spans="1:17" s="3" customFormat="1" ht="42.5" x14ac:dyDescent="1.75">
      <c r="A3" s="8" t="s">
        <v>2</v>
      </c>
      <c r="B3" s="2"/>
      <c r="C3" s="2"/>
      <c r="D3" s="2"/>
    </row>
    <row r="4" spans="1:17" ht="38" x14ac:dyDescent="1.55">
      <c r="A4" s="4"/>
      <c r="O4" s="5"/>
      <c r="P4" s="5"/>
      <c r="Q4" s="5"/>
    </row>
    <row r="5" spans="1:17" ht="27.65" customHeight="1" x14ac:dyDescent="0.95">
      <c r="A5" s="53" t="s">
        <v>3</v>
      </c>
      <c r="B5" s="54"/>
      <c r="C5" s="55"/>
      <c r="D5" s="11"/>
      <c r="E5" s="61" t="s">
        <v>4</v>
      </c>
      <c r="F5" s="62"/>
      <c r="G5" s="62"/>
      <c r="H5" s="62"/>
      <c r="I5" s="63"/>
      <c r="J5" s="53" t="s">
        <v>5</v>
      </c>
      <c r="K5" s="54"/>
      <c r="L5" s="54"/>
      <c r="M5" s="54"/>
      <c r="N5" s="55"/>
      <c r="O5" s="10" t="s">
        <v>6</v>
      </c>
      <c r="P5" s="5"/>
      <c r="Q5" s="5"/>
    </row>
    <row r="6" spans="1:17" ht="360.5" customHeight="1" thickBot="1" x14ac:dyDescent="1">
      <c r="A6" s="28" t="s">
        <v>7</v>
      </c>
      <c r="B6" s="28" t="s">
        <v>8</v>
      </c>
      <c r="C6" s="28" t="s">
        <v>9</v>
      </c>
      <c r="D6" s="28" t="s">
        <v>10</v>
      </c>
      <c r="E6" s="28" t="s">
        <v>11</v>
      </c>
      <c r="F6" s="28" t="s">
        <v>12</v>
      </c>
      <c r="G6" s="28" t="s">
        <v>13</v>
      </c>
      <c r="H6" s="28" t="s">
        <v>14</v>
      </c>
      <c r="I6" s="28" t="s">
        <v>15</v>
      </c>
      <c r="J6" s="28" t="s">
        <v>16</v>
      </c>
      <c r="K6" s="28" t="s">
        <v>17</v>
      </c>
      <c r="L6" s="29" t="s">
        <v>18</v>
      </c>
      <c r="M6" s="28" t="s">
        <v>19</v>
      </c>
      <c r="N6" s="28" t="s">
        <v>20</v>
      </c>
      <c r="O6" s="30" t="s">
        <v>21</v>
      </c>
    </row>
    <row r="7" spans="1:17" ht="23" customHeight="1" x14ac:dyDescent="0.9">
      <c r="A7" s="50">
        <v>1</v>
      </c>
      <c r="B7" s="41" t="s">
        <v>22</v>
      </c>
      <c r="C7" s="41" t="s">
        <v>23</v>
      </c>
      <c r="D7" s="41" t="s">
        <v>24</v>
      </c>
      <c r="E7" s="41" t="s">
        <v>25</v>
      </c>
      <c r="F7" s="44" t="s">
        <v>26</v>
      </c>
      <c r="G7" s="44" t="s">
        <v>26</v>
      </c>
      <c r="H7" s="44" t="s">
        <v>27</v>
      </c>
      <c r="I7" s="44" t="s">
        <v>26</v>
      </c>
      <c r="J7" s="44" t="s">
        <v>26</v>
      </c>
      <c r="K7" s="44" t="s">
        <v>28</v>
      </c>
      <c r="L7" s="44" t="s">
        <v>26</v>
      </c>
      <c r="M7" s="44" t="s">
        <v>26</v>
      </c>
      <c r="N7" s="44" t="s">
        <v>26</v>
      </c>
      <c r="O7" s="32" t="s">
        <v>29</v>
      </c>
    </row>
    <row r="8" spans="1:17" ht="21" customHeight="1" x14ac:dyDescent="0.9">
      <c r="A8" s="51"/>
      <c r="B8" s="42"/>
      <c r="C8" s="42"/>
      <c r="D8" s="42"/>
      <c r="E8" s="42"/>
      <c r="F8" s="45"/>
      <c r="G8" s="45"/>
      <c r="H8" s="45"/>
      <c r="I8" s="45"/>
      <c r="J8" s="45"/>
      <c r="K8" s="45"/>
      <c r="L8" s="45"/>
      <c r="M8" s="45"/>
      <c r="N8" s="45"/>
      <c r="O8" s="33" t="s">
        <v>30</v>
      </c>
    </row>
    <row r="9" spans="1:17" ht="21" customHeight="1" x14ac:dyDescent="0.9">
      <c r="A9" s="51"/>
      <c r="B9" s="42"/>
      <c r="C9" s="42"/>
      <c r="D9" s="42"/>
      <c r="E9" s="42"/>
      <c r="F9" s="45"/>
      <c r="G9" s="45"/>
      <c r="H9" s="45"/>
      <c r="I9" s="45"/>
      <c r="J9" s="45"/>
      <c r="K9" s="45"/>
      <c r="L9" s="45"/>
      <c r="M9" s="45"/>
      <c r="N9" s="45"/>
      <c r="O9" s="39" t="s">
        <v>31</v>
      </c>
    </row>
    <row r="10" spans="1:17" ht="24.5" customHeight="1" x14ac:dyDescent="0.9">
      <c r="A10" s="51"/>
      <c r="B10" s="42"/>
      <c r="C10" s="42"/>
      <c r="D10" s="42"/>
      <c r="E10" s="42"/>
      <c r="F10" s="45"/>
      <c r="G10" s="45"/>
      <c r="H10" s="45"/>
      <c r="I10" s="45"/>
      <c r="J10" s="45"/>
      <c r="K10" s="45"/>
      <c r="L10" s="45"/>
      <c r="M10" s="45"/>
      <c r="N10" s="45"/>
      <c r="O10" s="39" t="s">
        <v>32</v>
      </c>
    </row>
    <row r="11" spans="1:17" s="7" customFormat="1" ht="23" customHeight="1" thickBot="1" x14ac:dyDescent="0.95">
      <c r="A11" s="52"/>
      <c r="B11" s="43"/>
      <c r="C11" s="43"/>
      <c r="D11" s="43"/>
      <c r="E11" s="43"/>
      <c r="F11" s="46"/>
      <c r="G11" s="46"/>
      <c r="H11" s="46"/>
      <c r="I11" s="46"/>
      <c r="J11" s="46"/>
      <c r="K11" s="46"/>
      <c r="L11" s="46"/>
      <c r="M11" s="46"/>
      <c r="N11" s="46"/>
      <c r="O11" s="40" t="s">
        <v>33</v>
      </c>
    </row>
    <row r="12" spans="1:17" x14ac:dyDescent="0.9">
      <c r="A12" s="64">
        <v>2</v>
      </c>
      <c r="B12" s="58" t="s">
        <v>34</v>
      </c>
      <c r="C12" s="67" t="s">
        <v>35</v>
      </c>
      <c r="D12" s="41" t="s">
        <v>36</v>
      </c>
      <c r="E12" s="41" t="s">
        <v>37</v>
      </c>
      <c r="F12" s="44" t="s">
        <v>26</v>
      </c>
      <c r="G12" s="44" t="s">
        <v>27</v>
      </c>
      <c r="H12" s="41" t="s">
        <v>27</v>
      </c>
      <c r="I12" s="41" t="s">
        <v>26</v>
      </c>
      <c r="J12" s="41" t="s">
        <v>26</v>
      </c>
      <c r="K12" s="41" t="s">
        <v>26</v>
      </c>
      <c r="L12" s="44" t="s">
        <v>26</v>
      </c>
      <c r="M12" s="44" t="s">
        <v>26</v>
      </c>
      <c r="N12" s="56" t="s">
        <v>26</v>
      </c>
      <c r="O12" s="20" t="s">
        <v>38</v>
      </c>
    </row>
    <row r="13" spans="1:17" x14ac:dyDescent="0.9">
      <c r="A13" s="65"/>
      <c r="B13" s="59"/>
      <c r="C13" s="68"/>
      <c r="D13" s="42"/>
      <c r="E13" s="42"/>
      <c r="F13" s="45"/>
      <c r="G13" s="45"/>
      <c r="H13" s="42"/>
      <c r="I13" s="42"/>
      <c r="J13" s="42"/>
      <c r="K13" s="42"/>
      <c r="L13" s="45"/>
      <c r="M13" s="45"/>
      <c r="N13" s="57"/>
      <c r="O13" s="24" t="s">
        <v>39</v>
      </c>
    </row>
    <row r="14" spans="1:17" x14ac:dyDescent="0.9">
      <c r="A14" s="65"/>
      <c r="B14" s="59"/>
      <c r="C14" s="68"/>
      <c r="D14" s="42"/>
      <c r="E14" s="42"/>
      <c r="F14" s="45"/>
      <c r="G14" s="45"/>
      <c r="H14" s="42"/>
      <c r="I14" s="42"/>
      <c r="J14" s="42"/>
      <c r="K14" s="42"/>
      <c r="L14" s="45"/>
      <c r="M14" s="45"/>
      <c r="N14" s="57"/>
      <c r="O14" s="25" t="s">
        <v>40</v>
      </c>
    </row>
    <row r="15" spans="1:17" x14ac:dyDescent="0.9">
      <c r="A15" s="65"/>
      <c r="B15" s="59"/>
      <c r="C15" s="68"/>
      <c r="D15" s="42"/>
      <c r="E15" s="42"/>
      <c r="F15" s="45"/>
      <c r="G15" s="45"/>
      <c r="H15" s="42"/>
      <c r="I15" s="42"/>
      <c r="J15" s="42"/>
      <c r="K15" s="42"/>
      <c r="L15" s="45"/>
      <c r="M15" s="45"/>
      <c r="N15" s="57"/>
      <c r="O15" s="26" t="s">
        <v>41</v>
      </c>
    </row>
    <row r="16" spans="1:17" ht="22" thickBot="1" x14ac:dyDescent="0.95">
      <c r="A16" s="66"/>
      <c r="B16" s="60"/>
      <c r="C16" s="69"/>
      <c r="D16" s="43"/>
      <c r="E16" s="43"/>
      <c r="F16" s="46"/>
      <c r="G16" s="46"/>
      <c r="H16" s="43"/>
      <c r="I16" s="43"/>
      <c r="J16" s="43"/>
      <c r="K16" s="43"/>
      <c r="L16" s="46"/>
      <c r="M16" s="46"/>
      <c r="N16" s="47"/>
      <c r="O16" s="27" t="s">
        <v>42</v>
      </c>
    </row>
    <row r="17" spans="1:15" x14ac:dyDescent="0.9">
      <c r="A17" s="50">
        <v>3</v>
      </c>
      <c r="B17" s="41" t="s">
        <v>43</v>
      </c>
      <c r="C17" s="41" t="s">
        <v>44</v>
      </c>
      <c r="D17" s="41" t="s">
        <v>24</v>
      </c>
      <c r="E17" s="41" t="s">
        <v>45</v>
      </c>
      <c r="F17" s="41" t="s">
        <v>26</v>
      </c>
      <c r="G17" s="44" t="s">
        <v>27</v>
      </c>
      <c r="H17" s="41" t="s">
        <v>27</v>
      </c>
      <c r="I17" s="41" t="s">
        <v>26</v>
      </c>
      <c r="J17" s="41" t="s">
        <v>26</v>
      </c>
      <c r="K17" s="41" t="s">
        <v>26</v>
      </c>
      <c r="L17" s="44" t="s">
        <v>26</v>
      </c>
      <c r="M17" s="44" t="s">
        <v>26</v>
      </c>
      <c r="N17" s="56" t="s">
        <v>26</v>
      </c>
      <c r="O17" s="20" t="s">
        <v>46</v>
      </c>
    </row>
    <row r="18" spans="1:15" x14ac:dyDescent="0.9">
      <c r="A18" s="51"/>
      <c r="B18" s="42"/>
      <c r="C18" s="42"/>
      <c r="D18" s="42"/>
      <c r="E18" s="42"/>
      <c r="F18" s="42"/>
      <c r="G18" s="45"/>
      <c r="H18" s="42"/>
      <c r="I18" s="42"/>
      <c r="J18" s="42"/>
      <c r="K18" s="42"/>
      <c r="L18" s="45"/>
      <c r="M18" s="45"/>
      <c r="N18" s="57"/>
      <c r="O18" s="21" t="s">
        <v>47</v>
      </c>
    </row>
    <row r="19" spans="1:15" x14ac:dyDescent="0.9">
      <c r="A19" s="51"/>
      <c r="B19" s="42"/>
      <c r="C19" s="42"/>
      <c r="D19" s="42"/>
      <c r="E19" s="42"/>
      <c r="F19" s="42"/>
      <c r="G19" s="45"/>
      <c r="H19" s="42"/>
      <c r="I19" s="42"/>
      <c r="J19" s="42"/>
      <c r="K19" s="42"/>
      <c r="L19" s="45"/>
      <c r="M19" s="45"/>
      <c r="N19" s="57"/>
      <c r="O19" s="22" t="s">
        <v>48</v>
      </c>
    </row>
    <row r="20" spans="1:15" x14ac:dyDescent="0.9">
      <c r="A20" s="51"/>
      <c r="B20" s="42"/>
      <c r="C20" s="42"/>
      <c r="D20" s="42"/>
      <c r="E20" s="42"/>
      <c r="F20" s="42"/>
      <c r="G20" s="45"/>
      <c r="H20" s="42"/>
      <c r="I20" s="42"/>
      <c r="J20" s="42"/>
      <c r="K20" s="42"/>
      <c r="L20" s="45"/>
      <c r="M20" s="45"/>
      <c r="N20" s="57"/>
      <c r="O20" s="22" t="s">
        <v>49</v>
      </c>
    </row>
    <row r="21" spans="1:15" ht="21" customHeight="1" thickBot="1" x14ac:dyDescent="0.95">
      <c r="A21" s="52"/>
      <c r="B21" s="43"/>
      <c r="C21" s="43"/>
      <c r="D21" s="43"/>
      <c r="E21" s="43"/>
      <c r="F21" s="43"/>
      <c r="G21" s="46"/>
      <c r="H21" s="43"/>
      <c r="I21" s="43"/>
      <c r="J21" s="43"/>
      <c r="K21" s="43"/>
      <c r="L21" s="46"/>
      <c r="M21" s="46"/>
      <c r="N21" s="47"/>
      <c r="O21" s="23" t="s">
        <v>50</v>
      </c>
    </row>
    <row r="22" spans="1:15" x14ac:dyDescent="0.9">
      <c r="A22" s="50">
        <v>4</v>
      </c>
      <c r="B22" s="41" t="s">
        <v>51</v>
      </c>
      <c r="C22" s="41" t="s">
        <v>52</v>
      </c>
      <c r="D22" s="41" t="s">
        <v>53</v>
      </c>
      <c r="E22" s="41" t="s">
        <v>45</v>
      </c>
      <c r="F22" s="41" t="s">
        <v>26</v>
      </c>
      <c r="G22" s="44" t="s">
        <v>27</v>
      </c>
      <c r="H22" s="41" t="s">
        <v>27</v>
      </c>
      <c r="I22" s="41" t="s">
        <v>26</v>
      </c>
      <c r="J22" s="41" t="s">
        <v>26</v>
      </c>
      <c r="K22" s="41" t="s">
        <v>26</v>
      </c>
      <c r="L22" s="44" t="s">
        <v>26</v>
      </c>
      <c r="M22" s="44" t="s">
        <v>26</v>
      </c>
      <c r="N22" s="44" t="s">
        <v>26</v>
      </c>
      <c r="O22" s="31" t="s">
        <v>54</v>
      </c>
    </row>
    <row r="23" spans="1:15" x14ac:dyDescent="0.9">
      <c r="A23" s="51"/>
      <c r="B23" s="42"/>
      <c r="C23" s="42"/>
      <c r="D23" s="42"/>
      <c r="E23" s="42"/>
      <c r="F23" s="42"/>
      <c r="G23" s="45"/>
      <c r="H23" s="42"/>
      <c r="I23" s="42"/>
      <c r="J23" s="42"/>
      <c r="K23" s="42"/>
      <c r="L23" s="45"/>
      <c r="M23" s="45"/>
      <c r="N23" s="45"/>
      <c r="O23" s="22" t="s">
        <v>55</v>
      </c>
    </row>
    <row r="24" spans="1:15" x14ac:dyDescent="0.9">
      <c r="A24" s="51"/>
      <c r="B24" s="42"/>
      <c r="C24" s="42"/>
      <c r="D24" s="42"/>
      <c r="E24" s="42"/>
      <c r="F24" s="42"/>
      <c r="G24" s="45"/>
      <c r="H24" s="42"/>
      <c r="I24" s="42"/>
      <c r="J24" s="42"/>
      <c r="K24" s="42"/>
      <c r="L24" s="45"/>
      <c r="M24" s="45"/>
      <c r="N24" s="45"/>
      <c r="O24" s="22" t="s">
        <v>56</v>
      </c>
    </row>
    <row r="25" spans="1:15" x14ac:dyDescent="0.9">
      <c r="A25" s="51"/>
      <c r="B25" s="42"/>
      <c r="C25" s="42"/>
      <c r="D25" s="42"/>
      <c r="E25" s="42"/>
      <c r="F25" s="42"/>
      <c r="G25" s="45"/>
      <c r="H25" s="42"/>
      <c r="I25" s="42"/>
      <c r="J25" s="42"/>
      <c r="K25" s="42"/>
      <c r="L25" s="45"/>
      <c r="M25" s="45"/>
      <c r="N25" s="45"/>
      <c r="O25" s="34" t="s">
        <v>57</v>
      </c>
    </row>
    <row r="26" spans="1:15" ht="43.5" thickBot="1" x14ac:dyDescent="0.95">
      <c r="A26" s="52"/>
      <c r="B26" s="43"/>
      <c r="C26" s="43"/>
      <c r="D26" s="43"/>
      <c r="E26" s="43"/>
      <c r="F26" s="43"/>
      <c r="G26" s="46"/>
      <c r="H26" s="43"/>
      <c r="I26" s="43"/>
      <c r="J26" s="43"/>
      <c r="K26" s="43"/>
      <c r="L26" s="46"/>
      <c r="M26" s="46"/>
      <c r="N26" s="47"/>
      <c r="O26" s="38" t="s">
        <v>151</v>
      </c>
    </row>
    <row r="27" spans="1:15" ht="18" customHeight="1" x14ac:dyDescent="0.9">
      <c r="A27" s="50">
        <v>5</v>
      </c>
      <c r="B27" s="41" t="s">
        <v>58</v>
      </c>
      <c r="C27" s="41" t="s">
        <v>59</v>
      </c>
      <c r="D27" s="41" t="s">
        <v>60</v>
      </c>
      <c r="E27" s="41" t="s">
        <v>45</v>
      </c>
      <c r="F27" s="41" t="s">
        <v>26</v>
      </c>
      <c r="G27" s="44" t="s">
        <v>26</v>
      </c>
      <c r="H27" s="41" t="s">
        <v>27</v>
      </c>
      <c r="I27" s="41" t="s">
        <v>26</v>
      </c>
      <c r="J27" s="41" t="s">
        <v>26</v>
      </c>
      <c r="K27" s="41" t="s">
        <v>26</v>
      </c>
      <c r="L27" s="41" t="s">
        <v>27</v>
      </c>
      <c r="M27" s="41" t="s">
        <v>26</v>
      </c>
      <c r="N27" s="41" t="s">
        <v>26</v>
      </c>
      <c r="O27" s="21" t="s">
        <v>61</v>
      </c>
    </row>
    <row r="28" spans="1:15" x14ac:dyDescent="0.9">
      <c r="A28" s="51"/>
      <c r="B28" s="42"/>
      <c r="C28" s="42"/>
      <c r="D28" s="42"/>
      <c r="E28" s="42"/>
      <c r="F28" s="42"/>
      <c r="G28" s="45"/>
      <c r="H28" s="42"/>
      <c r="I28" s="42"/>
      <c r="J28" s="42"/>
      <c r="K28" s="42"/>
      <c r="L28" s="42"/>
      <c r="M28" s="42"/>
      <c r="N28" s="42"/>
      <c r="O28" s="22" t="s">
        <v>62</v>
      </c>
    </row>
    <row r="29" spans="1:15" x14ac:dyDescent="0.9">
      <c r="A29" s="51"/>
      <c r="B29" s="42"/>
      <c r="C29" s="42"/>
      <c r="D29" s="42"/>
      <c r="E29" s="42"/>
      <c r="F29" s="42"/>
      <c r="G29" s="45"/>
      <c r="H29" s="42"/>
      <c r="I29" s="42"/>
      <c r="J29" s="42"/>
      <c r="K29" s="42"/>
      <c r="L29" s="42"/>
      <c r="M29" s="42"/>
      <c r="N29" s="42"/>
      <c r="O29" s="22" t="s">
        <v>63</v>
      </c>
    </row>
    <row r="30" spans="1:15" x14ac:dyDescent="0.9">
      <c r="A30" s="51"/>
      <c r="B30" s="42"/>
      <c r="C30" s="42"/>
      <c r="D30" s="42"/>
      <c r="E30" s="42"/>
      <c r="F30" s="42"/>
      <c r="G30" s="45"/>
      <c r="H30" s="42"/>
      <c r="I30" s="42"/>
      <c r="J30" s="42"/>
      <c r="K30" s="42"/>
      <c r="L30" s="42"/>
      <c r="M30" s="42"/>
      <c r="N30" s="42"/>
      <c r="O30" s="22" t="s">
        <v>64</v>
      </c>
    </row>
    <row r="31" spans="1:15" ht="22" thickBot="1" x14ac:dyDescent="0.95">
      <c r="A31" s="52"/>
      <c r="B31" s="43"/>
      <c r="C31" s="43"/>
      <c r="D31" s="43"/>
      <c r="E31" s="43"/>
      <c r="F31" s="43"/>
      <c r="G31" s="46"/>
      <c r="H31" s="43"/>
      <c r="I31" s="43"/>
      <c r="J31" s="43"/>
      <c r="K31" s="43"/>
      <c r="L31" s="43"/>
      <c r="M31" s="43"/>
      <c r="N31" s="43"/>
      <c r="O31" s="23" t="s">
        <v>65</v>
      </c>
    </row>
    <row r="32" spans="1:15" x14ac:dyDescent="0.9">
      <c r="A32" s="50">
        <v>6</v>
      </c>
      <c r="B32" s="41" t="s">
        <v>66</v>
      </c>
      <c r="C32" s="41" t="s">
        <v>67</v>
      </c>
      <c r="D32" s="41" t="s">
        <v>24</v>
      </c>
      <c r="E32" s="41" t="s">
        <v>68</v>
      </c>
      <c r="F32" s="41" t="s">
        <v>27</v>
      </c>
      <c r="G32" s="44" t="s">
        <v>26</v>
      </c>
      <c r="H32" s="41" t="s">
        <v>27</v>
      </c>
      <c r="I32" s="41" t="s">
        <v>26</v>
      </c>
      <c r="J32" s="41" t="s">
        <v>26</v>
      </c>
      <c r="K32" s="41" t="s">
        <v>26</v>
      </c>
      <c r="L32" s="41" t="s">
        <v>27</v>
      </c>
      <c r="M32" s="41" t="s">
        <v>26</v>
      </c>
      <c r="N32" s="41" t="s">
        <v>27</v>
      </c>
      <c r="O32" s="35" t="s">
        <v>69</v>
      </c>
    </row>
    <row r="33" spans="1:15" x14ac:dyDescent="0.9">
      <c r="A33" s="51"/>
      <c r="B33" s="42"/>
      <c r="C33" s="42"/>
      <c r="D33" s="42"/>
      <c r="E33" s="42"/>
      <c r="F33" s="42"/>
      <c r="G33" s="45"/>
      <c r="H33" s="42"/>
      <c r="I33" s="42"/>
      <c r="J33" s="42"/>
      <c r="K33" s="42"/>
      <c r="L33" s="42"/>
      <c r="M33" s="42"/>
      <c r="N33" s="49"/>
      <c r="O33" s="25" t="s">
        <v>70</v>
      </c>
    </row>
    <row r="34" spans="1:15" x14ac:dyDescent="0.9">
      <c r="A34" s="51"/>
      <c r="B34" s="42"/>
      <c r="C34" s="42"/>
      <c r="D34" s="42"/>
      <c r="E34" s="42"/>
      <c r="F34" s="42"/>
      <c r="G34" s="45"/>
      <c r="H34" s="42"/>
      <c r="I34" s="42"/>
      <c r="J34" s="42"/>
      <c r="K34" s="42"/>
      <c r="L34" s="42"/>
      <c r="M34" s="42"/>
      <c r="N34" s="42"/>
      <c r="O34" s="21" t="s">
        <v>71</v>
      </c>
    </row>
    <row r="35" spans="1:15" x14ac:dyDescent="0.9">
      <c r="A35" s="51"/>
      <c r="B35" s="42"/>
      <c r="C35" s="42"/>
      <c r="D35" s="42"/>
      <c r="E35" s="42"/>
      <c r="F35" s="42"/>
      <c r="G35" s="45"/>
      <c r="H35" s="42"/>
      <c r="I35" s="42"/>
      <c r="J35" s="42"/>
      <c r="K35" s="42"/>
      <c r="L35" s="42"/>
      <c r="M35" s="42"/>
      <c r="N35" s="42"/>
      <c r="O35" s="22" t="s">
        <v>72</v>
      </c>
    </row>
    <row r="36" spans="1:15" ht="22" thickBot="1" x14ac:dyDescent="0.95">
      <c r="A36" s="52"/>
      <c r="B36" s="43"/>
      <c r="C36" s="43"/>
      <c r="D36" s="43"/>
      <c r="E36" s="43"/>
      <c r="F36" s="43"/>
      <c r="G36" s="46"/>
      <c r="H36" s="43"/>
      <c r="I36" s="43"/>
      <c r="J36" s="43"/>
      <c r="K36" s="43"/>
      <c r="L36" s="43"/>
      <c r="M36" s="43"/>
      <c r="N36" s="43"/>
      <c r="O36" s="23" t="s">
        <v>73</v>
      </c>
    </row>
    <row r="37" spans="1:15" x14ac:dyDescent="0.9">
      <c r="A37" s="50">
        <v>7</v>
      </c>
      <c r="B37" s="41" t="s">
        <v>74</v>
      </c>
      <c r="C37" s="41" t="s">
        <v>75</v>
      </c>
      <c r="D37" s="41" t="s">
        <v>24</v>
      </c>
      <c r="E37" s="41" t="s">
        <v>45</v>
      </c>
      <c r="F37" s="41" t="s">
        <v>26</v>
      </c>
      <c r="G37" s="44" t="s">
        <v>26</v>
      </c>
      <c r="H37" s="41" t="s">
        <v>27</v>
      </c>
      <c r="I37" s="41" t="s">
        <v>26</v>
      </c>
      <c r="J37" s="41" t="s">
        <v>26</v>
      </c>
      <c r="K37" s="41" t="s">
        <v>26</v>
      </c>
      <c r="L37" s="41" t="s">
        <v>27</v>
      </c>
      <c r="M37" s="41" t="s">
        <v>26</v>
      </c>
      <c r="N37" s="48" t="s">
        <v>26</v>
      </c>
      <c r="O37" s="36" t="s">
        <v>76</v>
      </c>
    </row>
    <row r="38" spans="1:15" x14ac:dyDescent="0.9">
      <c r="A38" s="51"/>
      <c r="B38" s="42"/>
      <c r="C38" s="42"/>
      <c r="D38" s="42"/>
      <c r="E38" s="42"/>
      <c r="F38" s="42"/>
      <c r="G38" s="45"/>
      <c r="H38" s="42"/>
      <c r="I38" s="42"/>
      <c r="J38" s="42"/>
      <c r="K38" s="42"/>
      <c r="L38" s="42"/>
      <c r="M38" s="42"/>
      <c r="N38" s="49"/>
      <c r="O38" s="25" t="s">
        <v>77</v>
      </c>
    </row>
    <row r="39" spans="1:15" x14ac:dyDescent="0.9">
      <c r="A39" s="51"/>
      <c r="B39" s="42"/>
      <c r="C39" s="42"/>
      <c r="D39" s="42"/>
      <c r="E39" s="42"/>
      <c r="F39" s="42"/>
      <c r="G39" s="45"/>
      <c r="H39" s="42"/>
      <c r="I39" s="42"/>
      <c r="J39" s="42"/>
      <c r="K39" s="42"/>
      <c r="L39" s="42"/>
      <c r="M39" s="42"/>
      <c r="N39" s="42"/>
      <c r="O39" s="21" t="s">
        <v>78</v>
      </c>
    </row>
    <row r="40" spans="1:15" x14ac:dyDescent="0.9">
      <c r="A40" s="51"/>
      <c r="B40" s="42"/>
      <c r="C40" s="42"/>
      <c r="D40" s="42"/>
      <c r="E40" s="42"/>
      <c r="F40" s="42"/>
      <c r="G40" s="45"/>
      <c r="H40" s="42"/>
      <c r="I40" s="42"/>
      <c r="J40" s="42"/>
      <c r="K40" s="42"/>
      <c r="L40" s="42"/>
      <c r="M40" s="42"/>
      <c r="N40" s="42"/>
      <c r="O40" s="22" t="s">
        <v>79</v>
      </c>
    </row>
    <row r="41" spans="1:15" ht="17.149999999999999" customHeight="1" thickBot="1" x14ac:dyDescent="0.95">
      <c r="A41" s="52"/>
      <c r="B41" s="43"/>
      <c r="C41" s="43"/>
      <c r="D41" s="43"/>
      <c r="E41" s="43"/>
      <c r="F41" s="43"/>
      <c r="G41" s="46"/>
      <c r="H41" s="43"/>
      <c r="I41" s="43"/>
      <c r="J41" s="43"/>
      <c r="K41" s="43"/>
      <c r="L41" s="43"/>
      <c r="M41" s="43"/>
      <c r="N41" s="43"/>
      <c r="O41" s="23" t="s">
        <v>80</v>
      </c>
    </row>
    <row r="42" spans="1:15" x14ac:dyDescent="0.9">
      <c r="A42" s="50">
        <v>8</v>
      </c>
      <c r="B42" s="41" t="s">
        <v>81</v>
      </c>
      <c r="C42" s="41" t="s">
        <v>82</v>
      </c>
      <c r="D42" s="41" t="s">
        <v>24</v>
      </c>
      <c r="E42" s="41" t="s">
        <v>68</v>
      </c>
      <c r="F42" s="41" t="s">
        <v>26</v>
      </c>
      <c r="G42" s="44" t="s">
        <v>27</v>
      </c>
      <c r="H42" s="41" t="s">
        <v>27</v>
      </c>
      <c r="I42" s="41" t="s">
        <v>28</v>
      </c>
      <c r="J42" s="41" t="s">
        <v>26</v>
      </c>
      <c r="K42" s="41" t="s">
        <v>26</v>
      </c>
      <c r="L42" s="41" t="s">
        <v>27</v>
      </c>
      <c r="M42" s="41" t="s">
        <v>26</v>
      </c>
      <c r="N42" s="41" t="s">
        <v>27</v>
      </c>
      <c r="O42" s="31" t="s">
        <v>83</v>
      </c>
    </row>
    <row r="43" spans="1:15" x14ac:dyDescent="0.9">
      <c r="A43" s="51"/>
      <c r="B43" s="42"/>
      <c r="C43" s="42"/>
      <c r="D43" s="42"/>
      <c r="E43" s="42"/>
      <c r="F43" s="42"/>
      <c r="G43" s="45"/>
      <c r="H43" s="42"/>
      <c r="I43" s="42"/>
      <c r="J43" s="42"/>
      <c r="K43" s="42"/>
      <c r="L43" s="42"/>
      <c r="M43" s="42"/>
      <c r="N43" s="42"/>
      <c r="O43" s="22" t="s">
        <v>84</v>
      </c>
    </row>
    <row r="44" spans="1:15" x14ac:dyDescent="0.9">
      <c r="A44" s="51"/>
      <c r="B44" s="42"/>
      <c r="C44" s="42"/>
      <c r="D44" s="42"/>
      <c r="E44" s="42"/>
      <c r="F44" s="42"/>
      <c r="G44" s="45"/>
      <c r="H44" s="42"/>
      <c r="I44" s="42"/>
      <c r="J44" s="42"/>
      <c r="K44" s="42"/>
      <c r="L44" s="42"/>
      <c r="M44" s="42"/>
      <c r="N44" s="42"/>
      <c r="O44" s="22" t="s">
        <v>85</v>
      </c>
    </row>
    <row r="45" spans="1:15" x14ac:dyDescent="0.9">
      <c r="A45" s="51"/>
      <c r="B45" s="42"/>
      <c r="C45" s="42"/>
      <c r="D45" s="42"/>
      <c r="E45" s="42"/>
      <c r="F45" s="42"/>
      <c r="G45" s="45"/>
      <c r="H45" s="42"/>
      <c r="I45" s="42"/>
      <c r="J45" s="42"/>
      <c r="K45" s="42"/>
      <c r="L45" s="42"/>
      <c r="M45" s="42"/>
      <c r="N45" s="42"/>
      <c r="O45" s="22" t="s">
        <v>86</v>
      </c>
    </row>
    <row r="46" spans="1:15" ht="22" thickBot="1" x14ac:dyDescent="0.95">
      <c r="A46" s="52"/>
      <c r="B46" s="43"/>
      <c r="C46" s="43"/>
      <c r="D46" s="43"/>
      <c r="E46" s="43"/>
      <c r="F46" s="43"/>
      <c r="G46" s="46"/>
      <c r="H46" s="43"/>
      <c r="I46" s="43"/>
      <c r="J46" s="43"/>
      <c r="K46" s="43"/>
      <c r="L46" s="43"/>
      <c r="M46" s="43"/>
      <c r="N46" s="43"/>
      <c r="O46" s="23"/>
    </row>
    <row r="47" spans="1:15" x14ac:dyDescent="0.9">
      <c r="A47" s="50">
        <v>9</v>
      </c>
      <c r="B47" s="41" t="s">
        <v>87</v>
      </c>
      <c r="C47" s="41" t="s">
        <v>88</v>
      </c>
      <c r="D47" s="41" t="s">
        <v>24</v>
      </c>
      <c r="E47" s="41" t="s">
        <v>89</v>
      </c>
      <c r="F47" s="41" t="s">
        <v>26</v>
      </c>
      <c r="G47" s="44" t="s">
        <v>27</v>
      </c>
      <c r="H47" s="41" t="s">
        <v>27</v>
      </c>
      <c r="I47" s="41" t="s">
        <v>28</v>
      </c>
      <c r="J47" s="41" t="s">
        <v>26</v>
      </c>
      <c r="K47" s="41" t="s">
        <v>28</v>
      </c>
      <c r="L47" s="41" t="s">
        <v>27</v>
      </c>
      <c r="M47" s="41" t="s">
        <v>26</v>
      </c>
      <c r="N47" s="41" t="s">
        <v>26</v>
      </c>
      <c r="O47" s="31" t="s">
        <v>90</v>
      </c>
    </row>
    <row r="48" spans="1:15" x14ac:dyDescent="0.9">
      <c r="A48" s="51"/>
      <c r="B48" s="42"/>
      <c r="C48" s="42"/>
      <c r="D48" s="42"/>
      <c r="E48" s="42"/>
      <c r="F48" s="42"/>
      <c r="G48" s="45"/>
      <c r="H48" s="42"/>
      <c r="I48" s="42"/>
      <c r="J48" s="42"/>
      <c r="K48" s="42"/>
      <c r="L48" s="42"/>
      <c r="M48" s="42"/>
      <c r="N48" s="42"/>
      <c r="O48" s="22" t="s">
        <v>91</v>
      </c>
    </row>
    <row r="49" spans="1:15" x14ac:dyDescent="0.9">
      <c r="A49" s="51"/>
      <c r="B49" s="42"/>
      <c r="C49" s="42"/>
      <c r="D49" s="42"/>
      <c r="E49" s="42"/>
      <c r="F49" s="42"/>
      <c r="G49" s="45"/>
      <c r="H49" s="42"/>
      <c r="I49" s="42"/>
      <c r="J49" s="42"/>
      <c r="K49" s="42"/>
      <c r="L49" s="42"/>
      <c r="M49" s="42"/>
      <c r="N49" s="42"/>
      <c r="O49" s="22" t="s">
        <v>92</v>
      </c>
    </row>
    <row r="50" spans="1:15" x14ac:dyDescent="0.9">
      <c r="A50" s="51"/>
      <c r="B50" s="42"/>
      <c r="C50" s="42"/>
      <c r="D50" s="42"/>
      <c r="E50" s="42"/>
      <c r="F50" s="42"/>
      <c r="G50" s="45"/>
      <c r="H50" s="42"/>
      <c r="I50" s="42"/>
      <c r="J50" s="42"/>
      <c r="K50" s="42"/>
      <c r="L50" s="42"/>
      <c r="M50" s="42"/>
      <c r="N50" s="42"/>
      <c r="O50" s="22" t="s">
        <v>93</v>
      </c>
    </row>
    <row r="51" spans="1:15" ht="43.5" thickBot="1" x14ac:dyDescent="0.95">
      <c r="A51" s="52"/>
      <c r="B51" s="43"/>
      <c r="C51" s="43"/>
      <c r="D51" s="43"/>
      <c r="E51" s="43"/>
      <c r="F51" s="43"/>
      <c r="G51" s="46"/>
      <c r="H51" s="43"/>
      <c r="I51" s="43"/>
      <c r="J51" s="43"/>
      <c r="K51" s="43"/>
      <c r="L51" s="43"/>
      <c r="M51" s="43"/>
      <c r="N51" s="43"/>
      <c r="O51" s="23" t="s">
        <v>150</v>
      </c>
    </row>
    <row r="52" spans="1:15" x14ac:dyDescent="0.9">
      <c r="A52" s="50">
        <v>10</v>
      </c>
      <c r="B52" s="41" t="s">
        <v>94</v>
      </c>
      <c r="C52" s="41" t="s">
        <v>95</v>
      </c>
      <c r="D52" s="41" t="s">
        <v>96</v>
      </c>
      <c r="E52" s="41" t="s">
        <v>97</v>
      </c>
      <c r="F52" s="41" t="s">
        <v>26</v>
      </c>
      <c r="G52" s="44" t="s">
        <v>27</v>
      </c>
      <c r="H52" s="41" t="s">
        <v>27</v>
      </c>
      <c r="I52" s="41" t="s">
        <v>26</v>
      </c>
      <c r="J52" s="41" t="s">
        <v>26</v>
      </c>
      <c r="K52" s="41" t="s">
        <v>26</v>
      </c>
      <c r="L52" s="41" t="s">
        <v>26</v>
      </c>
      <c r="M52" s="41" t="s">
        <v>26</v>
      </c>
      <c r="N52" s="41" t="s">
        <v>26</v>
      </c>
      <c r="O52" s="31" t="s">
        <v>98</v>
      </c>
    </row>
    <row r="53" spans="1:15" x14ac:dyDescent="0.9">
      <c r="A53" s="51"/>
      <c r="B53" s="42"/>
      <c r="C53" s="42"/>
      <c r="D53" s="42"/>
      <c r="E53" s="42"/>
      <c r="F53" s="42"/>
      <c r="G53" s="45"/>
      <c r="H53" s="42"/>
      <c r="I53" s="42"/>
      <c r="J53" s="42"/>
      <c r="K53" s="42"/>
      <c r="L53" s="42"/>
      <c r="M53" s="42"/>
      <c r="N53" s="42"/>
      <c r="O53" s="22" t="s">
        <v>99</v>
      </c>
    </row>
    <row r="54" spans="1:15" ht="22.5" customHeight="1" x14ac:dyDescent="0.9">
      <c r="A54" s="51"/>
      <c r="B54" s="42"/>
      <c r="C54" s="42"/>
      <c r="D54" s="42"/>
      <c r="E54" s="42"/>
      <c r="F54" s="42"/>
      <c r="G54" s="45"/>
      <c r="H54" s="42"/>
      <c r="I54" s="42"/>
      <c r="J54" s="42"/>
      <c r="K54" s="42"/>
      <c r="L54" s="42"/>
      <c r="M54" s="42"/>
      <c r="N54" s="42"/>
      <c r="O54" s="22" t="s">
        <v>100</v>
      </c>
    </row>
    <row r="55" spans="1:15" x14ac:dyDescent="0.9">
      <c r="A55" s="51"/>
      <c r="B55" s="42"/>
      <c r="C55" s="42"/>
      <c r="D55" s="42"/>
      <c r="E55" s="42"/>
      <c r="F55" s="42"/>
      <c r="G55" s="45"/>
      <c r="H55" s="42"/>
      <c r="I55" s="42"/>
      <c r="J55" s="42"/>
      <c r="K55" s="42"/>
      <c r="L55" s="42"/>
      <c r="M55" s="42"/>
      <c r="N55" s="42"/>
      <c r="O55" s="22" t="s">
        <v>101</v>
      </c>
    </row>
    <row r="56" spans="1:15" ht="21" customHeight="1" thickBot="1" x14ac:dyDescent="0.95">
      <c r="A56" s="52"/>
      <c r="B56" s="43"/>
      <c r="C56" s="43"/>
      <c r="D56" s="43"/>
      <c r="E56" s="43"/>
      <c r="F56" s="43"/>
      <c r="G56" s="46"/>
      <c r="H56" s="43"/>
      <c r="I56" s="43"/>
      <c r="J56" s="43"/>
      <c r="K56" s="43"/>
      <c r="L56" s="43"/>
      <c r="M56" s="43"/>
      <c r="N56" s="43"/>
      <c r="O56" s="23" t="s">
        <v>102</v>
      </c>
    </row>
    <row r="57" spans="1:15" ht="16.5" customHeight="1" x14ac:dyDescent="0.9">
      <c r="A57" s="50">
        <v>11</v>
      </c>
      <c r="B57" s="41" t="s">
        <v>103</v>
      </c>
      <c r="C57" s="41" t="s">
        <v>104</v>
      </c>
      <c r="D57" s="41" t="s">
        <v>24</v>
      </c>
      <c r="E57" s="41" t="s">
        <v>105</v>
      </c>
      <c r="F57" s="41" t="s">
        <v>26</v>
      </c>
      <c r="G57" s="44" t="s">
        <v>26</v>
      </c>
      <c r="H57" s="41" t="s">
        <v>27</v>
      </c>
      <c r="I57" s="41" t="s">
        <v>26</v>
      </c>
      <c r="J57" s="41" t="s">
        <v>26</v>
      </c>
      <c r="K57" s="41" t="s">
        <v>26</v>
      </c>
      <c r="L57" s="41" t="s">
        <v>26</v>
      </c>
      <c r="M57" s="41" t="s">
        <v>26</v>
      </c>
      <c r="N57" s="41" t="s">
        <v>26</v>
      </c>
      <c r="O57" s="31" t="s">
        <v>106</v>
      </c>
    </row>
    <row r="58" spans="1:15" x14ac:dyDescent="0.9">
      <c r="A58" s="51"/>
      <c r="B58" s="42"/>
      <c r="C58" s="42"/>
      <c r="D58" s="42"/>
      <c r="E58" s="42"/>
      <c r="F58" s="42"/>
      <c r="G58" s="45"/>
      <c r="H58" s="42"/>
      <c r="I58" s="42"/>
      <c r="J58" s="42"/>
      <c r="K58" s="42"/>
      <c r="L58" s="42"/>
      <c r="M58" s="42"/>
      <c r="N58" s="42"/>
      <c r="O58" s="22" t="s">
        <v>107</v>
      </c>
    </row>
    <row r="59" spans="1:15" ht="43" x14ac:dyDescent="0.9">
      <c r="A59" s="51"/>
      <c r="B59" s="42"/>
      <c r="C59" s="42"/>
      <c r="D59" s="42"/>
      <c r="E59" s="42"/>
      <c r="F59" s="42"/>
      <c r="G59" s="45"/>
      <c r="H59" s="42"/>
      <c r="I59" s="42"/>
      <c r="J59" s="42"/>
      <c r="K59" s="42"/>
      <c r="L59" s="42"/>
      <c r="M59" s="42"/>
      <c r="N59" s="42"/>
      <c r="O59" s="22" t="s">
        <v>108</v>
      </c>
    </row>
    <row r="60" spans="1:15" x14ac:dyDescent="0.9">
      <c r="A60" s="51"/>
      <c r="B60" s="42"/>
      <c r="C60" s="42"/>
      <c r="D60" s="42"/>
      <c r="E60" s="42"/>
      <c r="F60" s="42"/>
      <c r="G60" s="45"/>
      <c r="H60" s="42"/>
      <c r="I60" s="42"/>
      <c r="J60" s="42"/>
      <c r="K60" s="42"/>
      <c r="L60" s="42"/>
      <c r="M60" s="42"/>
      <c r="N60" s="42"/>
      <c r="O60" s="22" t="s">
        <v>109</v>
      </c>
    </row>
    <row r="61" spans="1:15" ht="22" thickBot="1" x14ac:dyDescent="0.95">
      <c r="A61" s="52"/>
      <c r="B61" s="43"/>
      <c r="C61" s="43"/>
      <c r="D61" s="43"/>
      <c r="E61" s="43"/>
      <c r="F61" s="43"/>
      <c r="G61" s="46"/>
      <c r="H61" s="43"/>
      <c r="I61" s="43"/>
      <c r="J61" s="43"/>
      <c r="K61" s="43"/>
      <c r="L61" s="43"/>
      <c r="M61" s="43"/>
      <c r="N61" s="43"/>
      <c r="O61" s="23" t="s">
        <v>110</v>
      </c>
    </row>
    <row r="62" spans="1:15" x14ac:dyDescent="0.9">
      <c r="A62" s="50">
        <v>12</v>
      </c>
      <c r="B62" s="41" t="s">
        <v>111</v>
      </c>
      <c r="C62" s="41" t="s">
        <v>112</v>
      </c>
      <c r="D62" s="41" t="s">
        <v>24</v>
      </c>
      <c r="E62" s="41" t="s">
        <v>45</v>
      </c>
      <c r="F62" s="41" t="s">
        <v>26</v>
      </c>
      <c r="G62" s="44" t="s">
        <v>26</v>
      </c>
      <c r="H62" s="41" t="s">
        <v>27</v>
      </c>
      <c r="I62" s="41" t="s">
        <v>26</v>
      </c>
      <c r="J62" s="41" t="s">
        <v>26</v>
      </c>
      <c r="K62" s="41" t="s">
        <v>26</v>
      </c>
      <c r="L62" s="41" t="s">
        <v>26</v>
      </c>
      <c r="M62" s="41" t="s">
        <v>26</v>
      </c>
      <c r="N62" s="41" t="s">
        <v>26</v>
      </c>
      <c r="O62" s="31" t="s">
        <v>113</v>
      </c>
    </row>
    <row r="63" spans="1:15" x14ac:dyDescent="0.9">
      <c r="A63" s="51"/>
      <c r="B63" s="42"/>
      <c r="C63" s="42"/>
      <c r="D63" s="42"/>
      <c r="E63" s="42"/>
      <c r="F63" s="42"/>
      <c r="G63" s="45"/>
      <c r="H63" s="42"/>
      <c r="I63" s="42"/>
      <c r="J63" s="42"/>
      <c r="K63" s="42"/>
      <c r="L63" s="42"/>
      <c r="M63" s="42"/>
      <c r="N63" s="42"/>
      <c r="O63" s="22" t="s">
        <v>114</v>
      </c>
    </row>
    <row r="64" spans="1:15" x14ac:dyDescent="0.9">
      <c r="A64" s="51"/>
      <c r="B64" s="42"/>
      <c r="C64" s="42"/>
      <c r="D64" s="42"/>
      <c r="E64" s="42"/>
      <c r="F64" s="42"/>
      <c r="G64" s="45"/>
      <c r="H64" s="42"/>
      <c r="I64" s="42"/>
      <c r="J64" s="42"/>
      <c r="K64" s="42"/>
      <c r="L64" s="42"/>
      <c r="M64" s="42"/>
      <c r="N64" s="42"/>
      <c r="O64" s="22" t="s">
        <v>115</v>
      </c>
    </row>
    <row r="65" spans="1:15" x14ac:dyDescent="0.9">
      <c r="A65" s="51"/>
      <c r="B65" s="42"/>
      <c r="C65" s="42"/>
      <c r="D65" s="42"/>
      <c r="E65" s="42"/>
      <c r="F65" s="42"/>
      <c r="G65" s="45"/>
      <c r="H65" s="42"/>
      <c r="I65" s="42"/>
      <c r="J65" s="42"/>
      <c r="K65" s="42"/>
      <c r="L65" s="42"/>
      <c r="M65" s="42"/>
      <c r="N65" s="42"/>
      <c r="O65" s="22" t="s">
        <v>116</v>
      </c>
    </row>
    <row r="66" spans="1:15" ht="22" thickBot="1" x14ac:dyDescent="0.95">
      <c r="A66" s="52"/>
      <c r="B66" s="43"/>
      <c r="C66" s="43"/>
      <c r="D66" s="43"/>
      <c r="E66" s="43"/>
      <c r="F66" s="43"/>
      <c r="G66" s="46"/>
      <c r="H66" s="43"/>
      <c r="I66" s="43"/>
      <c r="J66" s="43"/>
      <c r="K66" s="43"/>
      <c r="L66" s="43"/>
      <c r="M66" s="43"/>
      <c r="N66" s="43"/>
      <c r="O66" s="23" t="s">
        <v>117</v>
      </c>
    </row>
    <row r="67" spans="1:15" x14ac:dyDescent="0.9">
      <c r="A67" s="50">
        <v>13</v>
      </c>
      <c r="B67" s="41" t="s">
        <v>118</v>
      </c>
      <c r="C67" s="41" t="s">
        <v>119</v>
      </c>
      <c r="D67" s="41" t="s">
        <v>24</v>
      </c>
      <c r="E67" s="41" t="s">
        <v>89</v>
      </c>
      <c r="F67" s="41" t="s">
        <v>26</v>
      </c>
      <c r="G67" s="44" t="s">
        <v>27</v>
      </c>
      <c r="H67" s="41" t="s">
        <v>27</v>
      </c>
      <c r="I67" s="41" t="s">
        <v>28</v>
      </c>
      <c r="J67" s="41" t="s">
        <v>26</v>
      </c>
      <c r="K67" s="41" t="s">
        <v>28</v>
      </c>
      <c r="L67" s="41" t="s">
        <v>27</v>
      </c>
      <c r="M67" s="41" t="s">
        <v>26</v>
      </c>
      <c r="N67" s="41" t="s">
        <v>26</v>
      </c>
      <c r="O67" s="31" t="s">
        <v>120</v>
      </c>
    </row>
    <row r="68" spans="1:15" x14ac:dyDescent="0.9">
      <c r="A68" s="51"/>
      <c r="B68" s="42"/>
      <c r="C68" s="42"/>
      <c r="D68" s="42"/>
      <c r="E68" s="42"/>
      <c r="F68" s="42"/>
      <c r="G68" s="45"/>
      <c r="H68" s="42"/>
      <c r="I68" s="42"/>
      <c r="J68" s="42"/>
      <c r="K68" s="42"/>
      <c r="L68" s="42"/>
      <c r="M68" s="42"/>
      <c r="N68" s="42"/>
      <c r="O68" s="22" t="s">
        <v>121</v>
      </c>
    </row>
    <row r="69" spans="1:15" x14ac:dyDescent="0.9">
      <c r="A69" s="51"/>
      <c r="B69" s="42"/>
      <c r="C69" s="42"/>
      <c r="D69" s="42"/>
      <c r="E69" s="42"/>
      <c r="F69" s="42"/>
      <c r="G69" s="45"/>
      <c r="H69" s="42"/>
      <c r="I69" s="42"/>
      <c r="J69" s="42"/>
      <c r="K69" s="42"/>
      <c r="L69" s="42"/>
      <c r="M69" s="42"/>
      <c r="N69" s="42"/>
      <c r="O69" s="22" t="s">
        <v>122</v>
      </c>
    </row>
    <row r="70" spans="1:15" x14ac:dyDescent="0.9">
      <c r="A70" s="51"/>
      <c r="B70" s="42"/>
      <c r="C70" s="42"/>
      <c r="D70" s="42"/>
      <c r="E70" s="42"/>
      <c r="F70" s="42"/>
      <c r="G70" s="45"/>
      <c r="H70" s="42"/>
      <c r="I70" s="42"/>
      <c r="J70" s="42"/>
      <c r="K70" s="42"/>
      <c r="L70" s="42"/>
      <c r="M70" s="42"/>
      <c r="N70" s="42"/>
      <c r="O70" s="22" t="s">
        <v>123</v>
      </c>
    </row>
    <row r="71" spans="1:15" ht="43.5" thickBot="1" x14ac:dyDescent="0.95">
      <c r="A71" s="52"/>
      <c r="B71" s="43"/>
      <c r="C71" s="43"/>
      <c r="D71" s="43"/>
      <c r="E71" s="43"/>
      <c r="F71" s="43"/>
      <c r="G71" s="46"/>
      <c r="H71" s="43"/>
      <c r="I71" s="43"/>
      <c r="J71" s="43"/>
      <c r="K71" s="43"/>
      <c r="L71" s="43"/>
      <c r="M71" s="43"/>
      <c r="N71" s="43"/>
      <c r="O71" s="23" t="s">
        <v>152</v>
      </c>
    </row>
    <row r="72" spans="1:15" x14ac:dyDescent="0.9">
      <c r="A72" s="50">
        <v>14</v>
      </c>
      <c r="B72" s="41" t="s">
        <v>124</v>
      </c>
      <c r="C72" s="41" t="s">
        <v>125</v>
      </c>
      <c r="D72" s="19" t="s">
        <v>126</v>
      </c>
      <c r="E72" s="41" t="s">
        <v>97</v>
      </c>
      <c r="F72" s="41" t="s">
        <v>27</v>
      </c>
      <c r="G72" s="44" t="s">
        <v>26</v>
      </c>
      <c r="H72" s="41" t="s">
        <v>27</v>
      </c>
      <c r="I72" s="41" t="s">
        <v>26</v>
      </c>
      <c r="J72" s="41" t="s">
        <v>26</v>
      </c>
      <c r="K72" s="41" t="s">
        <v>27</v>
      </c>
      <c r="L72" s="41" t="s">
        <v>26</v>
      </c>
      <c r="M72" s="19" t="s">
        <v>26</v>
      </c>
      <c r="N72" s="41" t="s">
        <v>27</v>
      </c>
      <c r="O72" s="31" t="s">
        <v>127</v>
      </c>
    </row>
    <row r="73" spans="1:15" x14ac:dyDescent="0.9">
      <c r="A73" s="51"/>
      <c r="B73" s="42"/>
      <c r="C73" s="42"/>
      <c r="D73" s="9"/>
      <c r="E73" s="42"/>
      <c r="F73" s="42"/>
      <c r="G73" s="45"/>
      <c r="H73" s="42"/>
      <c r="I73" s="42"/>
      <c r="J73" s="42"/>
      <c r="K73" s="42"/>
      <c r="L73" s="42"/>
      <c r="M73" s="9"/>
      <c r="N73" s="42"/>
      <c r="O73" s="22" t="s">
        <v>128</v>
      </c>
    </row>
    <row r="74" spans="1:15" x14ac:dyDescent="0.9">
      <c r="A74" s="51"/>
      <c r="B74" s="42"/>
      <c r="C74" s="42"/>
      <c r="D74" s="9"/>
      <c r="E74" s="42"/>
      <c r="F74" s="42"/>
      <c r="G74" s="45"/>
      <c r="H74" s="42"/>
      <c r="I74" s="42"/>
      <c r="J74" s="42"/>
      <c r="K74" s="42"/>
      <c r="L74" s="42"/>
      <c r="M74" s="9"/>
      <c r="N74" s="42"/>
      <c r="O74" s="22" t="s">
        <v>129</v>
      </c>
    </row>
    <row r="75" spans="1:15" x14ac:dyDescent="0.9">
      <c r="A75" s="51"/>
      <c r="B75" s="42"/>
      <c r="C75" s="42"/>
      <c r="D75" s="9"/>
      <c r="E75" s="42"/>
      <c r="F75" s="42"/>
      <c r="G75" s="45"/>
      <c r="H75" s="42"/>
      <c r="I75" s="42"/>
      <c r="J75" s="42"/>
      <c r="K75" s="42"/>
      <c r="L75" s="42"/>
      <c r="M75" s="9"/>
      <c r="N75" s="42"/>
      <c r="O75" s="22" t="s">
        <v>130</v>
      </c>
    </row>
    <row r="76" spans="1:15" ht="22" thickBot="1" x14ac:dyDescent="0.95">
      <c r="A76" s="52"/>
      <c r="B76" s="43"/>
      <c r="C76" s="43"/>
      <c r="D76" s="18"/>
      <c r="E76" s="43"/>
      <c r="F76" s="43"/>
      <c r="G76" s="46"/>
      <c r="H76" s="43"/>
      <c r="I76" s="43"/>
      <c r="J76" s="43"/>
      <c r="K76" s="43"/>
      <c r="L76" s="43"/>
      <c r="M76" s="18"/>
      <c r="N76" s="43"/>
      <c r="O76" s="37" t="s">
        <v>131</v>
      </c>
    </row>
  </sheetData>
  <mergeCells count="197">
    <mergeCell ref="L62:L66"/>
    <mergeCell ref="L67:L71"/>
    <mergeCell ref="L72:L76"/>
    <mergeCell ref="M42:M46"/>
    <mergeCell ref="M47:M51"/>
    <mergeCell ref="M52:M56"/>
    <mergeCell ref="M57:M61"/>
    <mergeCell ref="M62:M66"/>
    <mergeCell ref="M67:M71"/>
    <mergeCell ref="D57:D61"/>
    <mergeCell ref="D62:D66"/>
    <mergeCell ref="D67:D71"/>
    <mergeCell ref="I42:I46"/>
    <mergeCell ref="I47:I51"/>
    <mergeCell ref="I52:I56"/>
    <mergeCell ref="I57:I61"/>
    <mergeCell ref="I62:I66"/>
    <mergeCell ref="I67:I71"/>
    <mergeCell ref="H67:H71"/>
    <mergeCell ref="J67:J71"/>
    <mergeCell ref="H42:H46"/>
    <mergeCell ref="J42:J46"/>
    <mergeCell ref="K42:K46"/>
    <mergeCell ref="K37:K41"/>
    <mergeCell ref="H37:H41"/>
    <mergeCell ref="J37:J41"/>
    <mergeCell ref="D7:D11"/>
    <mergeCell ref="E32:E36"/>
    <mergeCell ref="F32:F36"/>
    <mergeCell ref="G32:G36"/>
    <mergeCell ref="H32:H36"/>
    <mergeCell ref="J32:J36"/>
    <mergeCell ref="J7:J11"/>
    <mergeCell ref="K7:K11"/>
    <mergeCell ref="D12:D16"/>
    <mergeCell ref="D17:D21"/>
    <mergeCell ref="D22:D26"/>
    <mergeCell ref="F7:F11"/>
    <mergeCell ref="G7:G11"/>
    <mergeCell ref="H7:H11"/>
    <mergeCell ref="I7:I11"/>
    <mergeCell ref="F12:F16"/>
    <mergeCell ref="G12:G16"/>
    <mergeCell ref="A62:A66"/>
    <mergeCell ref="B62:B66"/>
    <mergeCell ref="C62:C66"/>
    <mergeCell ref="E62:E66"/>
    <mergeCell ref="F62:F66"/>
    <mergeCell ref="G62:G66"/>
    <mergeCell ref="H62:H66"/>
    <mergeCell ref="J62:J66"/>
    <mergeCell ref="K62:K66"/>
    <mergeCell ref="A67:A71"/>
    <mergeCell ref="B67:B71"/>
    <mergeCell ref="C67:C71"/>
    <mergeCell ref="E67:E71"/>
    <mergeCell ref="F67:F71"/>
    <mergeCell ref="G67:G71"/>
    <mergeCell ref="A27:A31"/>
    <mergeCell ref="B27:B31"/>
    <mergeCell ref="C27:C31"/>
    <mergeCell ref="E27:E31"/>
    <mergeCell ref="F27:F31"/>
    <mergeCell ref="G27:G31"/>
    <mergeCell ref="A22:A26"/>
    <mergeCell ref="B22:B26"/>
    <mergeCell ref="C22:C26"/>
    <mergeCell ref="E22:E26"/>
    <mergeCell ref="A57:A61"/>
    <mergeCell ref="B57:B61"/>
    <mergeCell ref="C57:C61"/>
    <mergeCell ref="E57:E61"/>
    <mergeCell ref="F57:F61"/>
    <mergeCell ref="G57:G61"/>
    <mergeCell ref="C32:C36"/>
    <mergeCell ref="N47:N51"/>
    <mergeCell ref="A52:A56"/>
    <mergeCell ref="B52:B56"/>
    <mergeCell ref="C52:C56"/>
    <mergeCell ref="E52:E56"/>
    <mergeCell ref="F52:F56"/>
    <mergeCell ref="G52:G56"/>
    <mergeCell ref="H52:H56"/>
    <mergeCell ref="J52:J56"/>
    <mergeCell ref="N52:N56"/>
    <mergeCell ref="K52:K56"/>
    <mergeCell ref="A47:A51"/>
    <mergeCell ref="B47:B51"/>
    <mergeCell ref="C47:C51"/>
    <mergeCell ref="E47:E51"/>
    <mergeCell ref="F47:F51"/>
    <mergeCell ref="G47:G51"/>
    <mergeCell ref="D47:D51"/>
    <mergeCell ref="D52:D56"/>
    <mergeCell ref="L47:L51"/>
    <mergeCell ref="L52:L56"/>
    <mergeCell ref="A32:A36"/>
    <mergeCell ref="B32:B36"/>
    <mergeCell ref="J5:N5"/>
    <mergeCell ref="A5:C5"/>
    <mergeCell ref="G17:G21"/>
    <mergeCell ref="N17:N21"/>
    <mergeCell ref="N12:N16"/>
    <mergeCell ref="C7:C11"/>
    <mergeCell ref="B12:B16"/>
    <mergeCell ref="A7:A11"/>
    <mergeCell ref="E7:E11"/>
    <mergeCell ref="A17:A21"/>
    <mergeCell ref="B17:B21"/>
    <mergeCell ref="C17:C21"/>
    <mergeCell ref="E17:E21"/>
    <mergeCell ref="F17:F21"/>
    <mergeCell ref="E5:I5"/>
    <mergeCell ref="A12:A16"/>
    <mergeCell ref="C12:C16"/>
    <mergeCell ref="E12:E16"/>
    <mergeCell ref="B7:B11"/>
    <mergeCell ref="H27:H31"/>
    <mergeCell ref="K22:K26"/>
    <mergeCell ref="L12:L16"/>
    <mergeCell ref="M12:M16"/>
    <mergeCell ref="M17:M21"/>
    <mergeCell ref="M22:M26"/>
    <mergeCell ref="I12:I16"/>
    <mergeCell ref="K17:K21"/>
    <mergeCell ref="H57:H61"/>
    <mergeCell ref="J57:J61"/>
    <mergeCell ref="K57:K61"/>
    <mergeCell ref="H47:H51"/>
    <mergeCell ref="J47:J51"/>
    <mergeCell ref="K47:K51"/>
    <mergeCell ref="I17:I21"/>
    <mergeCell ref="I22:I26"/>
    <mergeCell ref="I37:I41"/>
    <mergeCell ref="L37:L41"/>
    <mergeCell ref="M37:M41"/>
    <mergeCell ref="L42:L46"/>
    <mergeCell ref="L57:L61"/>
    <mergeCell ref="H12:H16"/>
    <mergeCell ref="H17:H21"/>
    <mergeCell ref="A37:A41"/>
    <mergeCell ref="B37:B41"/>
    <mergeCell ref="C37:C41"/>
    <mergeCell ref="E37:E41"/>
    <mergeCell ref="F37:F41"/>
    <mergeCell ref="G37:G41"/>
    <mergeCell ref="B42:B46"/>
    <mergeCell ref="C42:C46"/>
    <mergeCell ref="E42:E46"/>
    <mergeCell ref="F42:F46"/>
    <mergeCell ref="G42:G46"/>
    <mergeCell ref="A42:A46"/>
    <mergeCell ref="D37:D41"/>
    <mergeCell ref="D42:D46"/>
    <mergeCell ref="A72:A76"/>
    <mergeCell ref="B72:B76"/>
    <mergeCell ref="C72:C76"/>
    <mergeCell ref="E72:E76"/>
    <mergeCell ref="F72:F76"/>
    <mergeCell ref="G72:G76"/>
    <mergeCell ref="H72:H76"/>
    <mergeCell ref="J72:J76"/>
    <mergeCell ref="K72:K76"/>
    <mergeCell ref="I72:I76"/>
    <mergeCell ref="L7:L11"/>
    <mergeCell ref="M7:M11"/>
    <mergeCell ref="N7:N11"/>
    <mergeCell ref="N67:N71"/>
    <mergeCell ref="N62:N66"/>
    <mergeCell ref="N42:N46"/>
    <mergeCell ref="N72:N76"/>
    <mergeCell ref="N57:N61"/>
    <mergeCell ref="J12:J16"/>
    <mergeCell ref="K12:K16"/>
    <mergeCell ref="J17:J21"/>
    <mergeCell ref="N27:N31"/>
    <mergeCell ref="N22:N26"/>
    <mergeCell ref="K27:K31"/>
    <mergeCell ref="J27:J31"/>
    <mergeCell ref="J22:J26"/>
    <mergeCell ref="N37:N41"/>
    <mergeCell ref="N32:N36"/>
    <mergeCell ref="K32:K36"/>
    <mergeCell ref="K67:K71"/>
    <mergeCell ref="M32:M36"/>
    <mergeCell ref="M27:M31"/>
    <mergeCell ref="L17:L21"/>
    <mergeCell ref="L22:L26"/>
    <mergeCell ref="F22:F26"/>
    <mergeCell ref="G22:G26"/>
    <mergeCell ref="H22:H26"/>
    <mergeCell ref="D27:D31"/>
    <mergeCell ref="I27:I31"/>
    <mergeCell ref="L32:L36"/>
    <mergeCell ref="L27:L31"/>
    <mergeCell ref="I32:I36"/>
    <mergeCell ref="D32:D36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BAD69-71F6-449C-A935-33A21F24BE08}">
  <dimension ref="A1:J27"/>
  <sheetViews>
    <sheetView zoomScale="70" zoomScaleNormal="70" workbookViewId="0">
      <selection activeCell="A35" sqref="A35:XFD35"/>
    </sheetView>
  </sheetViews>
  <sheetFormatPr defaultColWidth="8.78515625" defaultRowHeight="21.5" x14ac:dyDescent="0.9"/>
  <cols>
    <col min="1" max="1" width="36" style="12" customWidth="1"/>
    <col min="2" max="16384" width="8.78515625" style="12"/>
  </cols>
  <sheetData>
    <row r="1" spans="1:2" ht="107.5" x14ac:dyDescent="0.9">
      <c r="A1" s="16" t="s">
        <v>132</v>
      </c>
    </row>
    <row r="3" spans="1:2" ht="23" x14ac:dyDescent="0.95">
      <c r="A3" s="17" t="s">
        <v>133</v>
      </c>
    </row>
    <row r="4" spans="1:2" ht="23" x14ac:dyDescent="0.9">
      <c r="A4" s="13" t="s">
        <v>134</v>
      </c>
      <c r="B4" s="12">
        <f>COUNTIF('Data input'!D7:D995,"*Consumer Body*")</f>
        <v>0</v>
      </c>
    </row>
    <row r="5" spans="1:2" ht="23" x14ac:dyDescent="0.9">
      <c r="A5" s="13" t="s">
        <v>135</v>
      </c>
      <c r="B5" s="12">
        <f>COUNTIF('Data input'!D7:D996,"*Demand*")</f>
        <v>0</v>
      </c>
    </row>
    <row r="6" spans="1:2" ht="23" x14ac:dyDescent="0.9">
      <c r="A6" s="13" t="s">
        <v>136</v>
      </c>
      <c r="B6" s="12">
        <f>COUNTIF('Data input'!D7:D997,"*Distribution Network Operator*")</f>
        <v>0</v>
      </c>
    </row>
    <row r="7" spans="1:2" ht="23" x14ac:dyDescent="0.9">
      <c r="A7" s="13" t="s">
        <v>24</v>
      </c>
      <c r="B7" s="12">
        <f>COUNTIF('Data input'!D7:D998,"*Generator*")</f>
        <v>11</v>
      </c>
    </row>
    <row r="8" spans="1:2" ht="23" x14ac:dyDescent="0.9">
      <c r="A8" s="13" t="s">
        <v>137</v>
      </c>
      <c r="B8" s="12">
        <f>COUNTIF('Data input'!D7:D999,"*Industry Body*")</f>
        <v>0</v>
      </c>
    </row>
    <row r="9" spans="1:2" ht="23" x14ac:dyDescent="0.9">
      <c r="A9" s="13" t="s">
        <v>138</v>
      </c>
      <c r="B9" s="12">
        <f>COUNTIF('Data input'!D7:D1000,"*Interconnector*")</f>
        <v>0</v>
      </c>
    </row>
    <row r="10" spans="1:2" ht="23" x14ac:dyDescent="0.9">
      <c r="A10" s="13" t="s">
        <v>139</v>
      </c>
      <c r="B10" s="12">
        <f>COUNTIF('Data input'!D7:D1001,"*Storage*")</f>
        <v>1</v>
      </c>
    </row>
    <row r="11" spans="1:2" ht="23" x14ac:dyDescent="0.9">
      <c r="A11" s="13" t="s">
        <v>126</v>
      </c>
      <c r="B11" s="12">
        <f>COUNTIF('Data input'!D7:D1002,"*Supplier*")</f>
        <v>2</v>
      </c>
    </row>
    <row r="12" spans="1:2" ht="23" x14ac:dyDescent="0.9">
      <c r="A12" s="13" t="s">
        <v>96</v>
      </c>
      <c r="B12" s="12">
        <f>COUNTIF('Data input'!D7:D1003,"*System Operator*")</f>
        <v>1</v>
      </c>
    </row>
    <row r="13" spans="1:2" ht="23" x14ac:dyDescent="0.9">
      <c r="A13" s="13" t="s">
        <v>140</v>
      </c>
      <c r="B13" s="12">
        <f>COUNTIF('Data input'!D7:D1004,"*Transmission Owner*")</f>
        <v>0</v>
      </c>
    </row>
    <row r="14" spans="1:2" ht="23" x14ac:dyDescent="0.9">
      <c r="A14" s="13" t="s">
        <v>141</v>
      </c>
      <c r="B14" s="12">
        <f>COUNTIF('Data input'!D7:D1005,"*Virtual Lead Party*")</f>
        <v>0</v>
      </c>
    </row>
    <row r="15" spans="1:2" ht="23" x14ac:dyDescent="0.9">
      <c r="A15" s="13" t="s">
        <v>60</v>
      </c>
      <c r="B15" s="12">
        <f>COUNTIF('Data input'!D7:D1006,"*Other*")</f>
        <v>1</v>
      </c>
    </row>
    <row r="16" spans="1:2" ht="23" x14ac:dyDescent="0.9">
      <c r="A16" s="13" t="s">
        <v>142</v>
      </c>
      <c r="B16" s="15">
        <f>SUM(B4:B15)</f>
        <v>16</v>
      </c>
    </row>
    <row r="18" spans="1:10" x14ac:dyDescent="0.9">
      <c r="A18" s="12" t="s">
        <v>143</v>
      </c>
      <c r="B18" s="12" t="s">
        <v>97</v>
      </c>
      <c r="C18" s="12" t="s">
        <v>144</v>
      </c>
      <c r="D18" s="12" t="s">
        <v>145</v>
      </c>
      <c r="E18" s="12" t="s">
        <v>146</v>
      </c>
      <c r="F18" s="12" t="s">
        <v>147</v>
      </c>
      <c r="G18" s="12" t="s">
        <v>148</v>
      </c>
    </row>
    <row r="19" spans="1:10" x14ac:dyDescent="0.9">
      <c r="A19" s="12" t="s">
        <v>149</v>
      </c>
      <c r="B19" s="12">
        <f>COUNTIF('Data input'!E7:E995,"*none*")</f>
        <v>2</v>
      </c>
      <c r="C19" s="12">
        <f>COUNTIF('Data input'!E7:E995,"*d)*")</f>
        <v>12</v>
      </c>
      <c r="D19" s="12">
        <f>COUNTIF('Data input'!E7:E995,"*e)*")</f>
        <v>12</v>
      </c>
      <c r="E19" s="12">
        <f>COUNTIF('Data input'!E7:E995,"*f)*")</f>
        <v>9</v>
      </c>
      <c r="F19" s="12">
        <f>COUNTIF('Data input'!E7:E995,"*g)*")</f>
        <v>1</v>
      </c>
      <c r="G19" s="12">
        <f>COUNTIF('Data input'!E7:E995,"*h)*")</f>
        <v>2</v>
      </c>
    </row>
    <row r="24" spans="1:10" ht="359" x14ac:dyDescent="0.9">
      <c r="B24" s="14" t="str">
        <f>'Data input'!F6</f>
        <v>Q2 - Do you support the proposed implementation approach?</v>
      </c>
      <c r="C24" s="14" t="str">
        <f>'Data input'!G6</f>
        <v xml:space="preserve">Q3 - Do you have any other comments? </v>
      </c>
      <c r="D24" s="14" t="str">
        <f>'Data input'!H6</f>
        <v>Q4 - Any alternatives?</v>
      </c>
      <c r="E24" s="14" t="str">
        <f>'Data input'!I6</f>
        <v>Q5 - Does the draft legal text satisfy the intent of the modification?</v>
      </c>
      <c r="F24" s="14" t="str">
        <f>'Data input'!J6</f>
        <v>Q6 - Do you agree with  the modification does not impact the EBR?</v>
      </c>
      <c r="G24" s="14" t="str">
        <f>'Data input'!K6</f>
        <v xml:space="preserve">Q7 - Is it beneficial that the modification would largely reinstate the gradient of locational Demand charges? </v>
      </c>
      <c r="H24" s="14" t="str">
        <f>'Data input'!L6</f>
        <v xml:space="preserve">Q8 - Any comments on the change in revenue collection proportions between generation and Demand? </v>
      </c>
      <c r="I24" s="14" t="str">
        <f>'Data input'!M6</f>
        <v xml:space="preserve">Q9 - Any comments on the interactions between CMP423 with other modifications, including CMP432, CMP440, CMP442 and CMP444? </v>
      </c>
      <c r="J24" s="14" t="str">
        <f>'Data input'!N6</f>
        <v>Q10 - Any comments on whether the assumption that a change in generation will displace generation elsewhere is appropriate both now and, in the future, and how this applies or is relevant to the modification?</v>
      </c>
    </row>
    <row r="25" spans="1:10" x14ac:dyDescent="0.9">
      <c r="A25" s="12" t="s">
        <v>26</v>
      </c>
      <c r="B25" s="12">
        <f>COUNTIF('Data input'!F:F,"Yes")</f>
        <v>12</v>
      </c>
      <c r="C25" s="12">
        <f>COUNTIF('Data input'!G:G,"Yes")</f>
        <v>7</v>
      </c>
      <c r="D25" s="12">
        <f>COUNTIF('Data input'!H:H,"Yes")</f>
        <v>0</v>
      </c>
      <c r="E25" s="12">
        <f>COUNTIF('Data input'!I:I,"Yes")</f>
        <v>11</v>
      </c>
      <c r="F25" s="12">
        <f>COUNTIF('Data input'!J:J,"Yes")</f>
        <v>14</v>
      </c>
      <c r="G25" s="12">
        <f>COUNTIF('Data input'!K:K,"Yes")</f>
        <v>10</v>
      </c>
      <c r="H25" s="12">
        <f>COUNTIF('Data input'!L:L,"Yes")</f>
        <v>8</v>
      </c>
      <c r="I25" s="12">
        <f>COUNTIF('Data input'!M:M,"Yes")</f>
        <v>14</v>
      </c>
      <c r="J25" s="12">
        <f>COUNTIF('Data input'!N:N,"Yes")</f>
        <v>11</v>
      </c>
    </row>
    <row r="26" spans="1:10" x14ac:dyDescent="0.9">
      <c r="A26" s="12" t="s">
        <v>27</v>
      </c>
      <c r="B26" s="12">
        <f>COUNTIF('Data input'!F:F,"No")</f>
        <v>2</v>
      </c>
      <c r="C26" s="12">
        <f>COUNTIF('Data input'!G:G,"No")</f>
        <v>7</v>
      </c>
      <c r="D26" s="12">
        <f>COUNTIF('Data input'!H:H,"No")</f>
        <v>14</v>
      </c>
      <c r="E26" s="12">
        <f>COUNTIF('Data input'!I:I,"No")</f>
        <v>0</v>
      </c>
      <c r="F26" s="12">
        <f>COUNTIF('Data input'!J:J,"No")</f>
        <v>0</v>
      </c>
      <c r="G26" s="12">
        <f>COUNTIF('Data input'!K:K,"No")</f>
        <v>1</v>
      </c>
      <c r="H26" s="12">
        <f>COUNTIF('Data input'!L:L,"No")</f>
        <v>6</v>
      </c>
      <c r="I26" s="12">
        <f>COUNTIF('Data input'!M:M,"No")</f>
        <v>0</v>
      </c>
      <c r="J26" s="12">
        <f>COUNTIF('Data input'!N:N,"No")</f>
        <v>3</v>
      </c>
    </row>
    <row r="27" spans="1:10" x14ac:dyDescent="0.9">
      <c r="A27" s="12" t="s">
        <v>28</v>
      </c>
      <c r="B27" s="12">
        <f>COUNTIF('Data input'!F:F,"No response")</f>
        <v>0</v>
      </c>
      <c r="C27" s="12">
        <f>COUNTIF('Data input'!G:G,"No response")</f>
        <v>0</v>
      </c>
      <c r="D27" s="12">
        <f>COUNTIF('Data input'!H:H,"No response")</f>
        <v>0</v>
      </c>
      <c r="E27" s="12">
        <f>COUNTIF('Data input'!I:I,"No response")</f>
        <v>3</v>
      </c>
      <c r="F27" s="12">
        <f>COUNTIF('Data input'!J:J,"No response")</f>
        <v>0</v>
      </c>
      <c r="G27" s="12">
        <f>COUNTIF('Data input'!K:K,"No response")</f>
        <v>3</v>
      </c>
      <c r="H27" s="12">
        <f>COUNTIF('Data input'!N:N,"No response")</f>
        <v>0</v>
      </c>
      <c r="I27" s="12">
        <f>COUNTIF('Data input'!O:O,"No response")</f>
        <v>0</v>
      </c>
      <c r="J27" s="12">
        <f>COUNTIF('Data input'!P:P,"No response")</f>
        <v>0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EE84DE-860B-4E5A-B5C0-357DBC4F12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07FA81-8FD6-4D64-BE8E-30AB7E5D7D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905282-9325-4147-80B1-3F05DF044DFB}">
  <ds:schemaRefs>
    <ds:schemaRef ds:uri="f71abe4e-f5ff-49cd-8eff-5f4949acc510"/>
    <ds:schemaRef ds:uri="http://purl.org/dc/elements/1.1/"/>
    <ds:schemaRef ds:uri="cadce026-d35b-4a62-a2ee-1436bb44fb55"/>
    <ds:schemaRef ds:uri="http://purl.org/dc/terms/"/>
    <ds:schemaRef ds:uri="97b6fe81-1556-4112-94ca-31043ca39b71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input</vt:lpstr>
      <vt:lpstr>Data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Ahmed (ESO), Nisar</dc:creator>
  <cp:keywords/>
  <dc:description/>
  <cp:lastModifiedBy>Claire Goult (NESO)</cp:lastModifiedBy>
  <cp:revision/>
  <dcterms:created xsi:type="dcterms:W3CDTF">2020-06-03T09:19:55Z</dcterms:created>
  <dcterms:modified xsi:type="dcterms:W3CDTF">2025-06-26T08:45:43Z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